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Helios\Images\A4\"/>
    </mc:Choice>
  </mc:AlternateContent>
  <xr:revisionPtr revIDLastSave="0" documentId="13_ncr:1_{DC76B3FD-CB5B-47BB-A236-79ED214303F5}" xr6:coauthVersionLast="47" xr6:coauthVersionMax="47" xr10:uidLastSave="{00000000-0000-0000-0000-000000000000}"/>
  <bookViews>
    <workbookView xWindow="9480" yWindow="16080" windowWidth="19440" windowHeight="15000" activeTab="1" xr2:uid="{A378DA9C-5F26-489B-A763-6B7FEA75174C}"/>
  </bookViews>
  <sheets>
    <sheet name="Device" sheetId="3" r:id="rId1"/>
    <sheet name="Command_Def" sheetId="1" r:id="rId2"/>
    <sheet name="Feuil1" sheetId="4" r:id="rId3"/>
    <sheet name="Command_Counter 3000" sheetId="2" r:id="rId4"/>
    <sheet name=" NEW COMMAND 3000" sheetId="7" r:id="rId5"/>
    <sheet name="Device.h" sheetId="5" r:id="rId6"/>
    <sheet name="cez" sheetId="6" r:id="rId7"/>
    <sheet name="Feuil4" sheetId="8" r:id="rId8"/>
  </sheets>
  <definedNames>
    <definedName name="_xlnm._FilterDatabase" localSheetId="4" hidden="1">' NEW COMMAND 3000'!$B$1:$B$44</definedName>
    <definedName name="_xlnm._FilterDatabase" localSheetId="6" hidden="1">cez!$B$1:$G$479</definedName>
    <definedName name="_xlnm._FilterDatabase" localSheetId="2" hidden="1">Feuil1!$A$1:$J$1152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7" l="1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D3" i="7"/>
  <c r="D4" i="7" s="1"/>
  <c r="D5" i="7" s="1"/>
  <c r="D6" i="7" s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17" i="7" s="1"/>
  <c r="D18" i="7" s="1"/>
  <c r="D19" i="7" s="1"/>
  <c r="D20" i="7" s="1"/>
  <c r="D21" i="7" s="1"/>
  <c r="D22" i="7" s="1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D40" i="7" s="1"/>
  <c r="D41" i="7" s="1"/>
  <c r="D42" i="7" s="1"/>
  <c r="D43" i="7" s="1"/>
  <c r="D44" i="7" s="1"/>
  <c r="D45" i="7" s="1"/>
  <c r="D46" i="7" s="1"/>
  <c r="D47" i="7" s="1"/>
  <c r="D48" i="7" s="1"/>
  <c r="D49" i="7" s="1"/>
  <c r="D50" i="7" s="1"/>
  <c r="D51" i="7" s="1"/>
  <c r="D52" i="7" s="1"/>
  <c r="D53" i="7" s="1"/>
  <c r="D54" i="7" s="1"/>
  <c r="D55" i="7" s="1"/>
  <c r="D56" i="7" s="1"/>
  <c r="D57" i="7" s="1"/>
  <c r="D58" i="7" s="1"/>
  <c r="D59" i="7" s="1"/>
  <c r="D60" i="7" s="1"/>
  <c r="D61" i="7" s="1"/>
  <c r="D62" i="7" s="1"/>
  <c r="D63" i="7" s="1"/>
  <c r="D64" i="7" s="1"/>
  <c r="D65" i="7" s="1"/>
  <c r="D66" i="7" s="1"/>
  <c r="D67" i="7" s="1"/>
  <c r="D68" i="7" s="1"/>
  <c r="D69" i="7" s="1"/>
  <c r="D70" i="7" s="1"/>
  <c r="D71" i="7" s="1"/>
  <c r="D72" i="7" s="1"/>
  <c r="D73" i="7" s="1"/>
  <c r="D74" i="7" s="1"/>
  <c r="D75" i="7" s="1"/>
  <c r="D76" i="7" s="1"/>
  <c r="D77" i="7" s="1"/>
  <c r="D78" i="7" s="1"/>
  <c r="D79" i="7" s="1"/>
  <c r="D80" i="7" s="1"/>
  <c r="D81" i="7" s="1"/>
  <c r="D82" i="7" s="1"/>
  <c r="D83" i="7" s="1"/>
  <c r="D84" i="7" s="1"/>
  <c r="D85" i="7" s="1"/>
  <c r="D86" i="7" s="1"/>
  <c r="D87" i="7" s="1"/>
  <c r="D88" i="7" s="1"/>
  <c r="D89" i="7" s="1"/>
  <c r="D90" i="7" s="1"/>
  <c r="D91" i="7" s="1"/>
  <c r="D92" i="7" s="1"/>
  <c r="D93" i="7" s="1"/>
  <c r="D94" i="7" s="1"/>
  <c r="D95" i="7" s="1"/>
  <c r="D96" i="7" s="1"/>
  <c r="D97" i="7" s="1"/>
  <c r="D98" i="7" s="1"/>
  <c r="D99" i="7" s="1"/>
  <c r="D100" i="7" s="1"/>
  <c r="D101" i="7" s="1"/>
  <c r="D102" i="7" s="1"/>
  <c r="D103" i="7" s="1"/>
  <c r="D104" i="7" s="1"/>
  <c r="D105" i="7" s="1"/>
  <c r="D106" i="7" s="1"/>
  <c r="D107" i="7" s="1"/>
  <c r="D108" i="7" s="1"/>
  <c r="D109" i="7" s="1"/>
  <c r="D110" i="7" s="1"/>
  <c r="D111" i="7" s="1"/>
  <c r="D112" i="7" s="1"/>
  <c r="D113" i="7" s="1"/>
  <c r="D114" i="7" s="1"/>
  <c r="D115" i="7" s="1"/>
  <c r="D116" i="7" s="1"/>
  <c r="D117" i="7" s="1"/>
  <c r="D118" i="7" s="1"/>
  <c r="D119" i="7" s="1"/>
  <c r="D120" i="7" s="1"/>
  <c r="D121" i="7" s="1"/>
  <c r="D122" i="7" s="1"/>
  <c r="D123" i="7" s="1"/>
  <c r="D124" i="7" s="1"/>
  <c r="D125" i="7" s="1"/>
  <c r="D126" i="7" s="1"/>
  <c r="D127" i="7" s="1"/>
  <c r="D128" i="7" s="1"/>
  <c r="D129" i="7" s="1"/>
  <c r="D130" i="7" s="1"/>
  <c r="D131" i="7" s="1"/>
  <c r="D132" i="7" s="1"/>
  <c r="D133" i="7" s="1"/>
  <c r="D134" i="7" s="1"/>
  <c r="D135" i="7" s="1"/>
  <c r="D136" i="7" s="1"/>
  <c r="D137" i="7" s="1"/>
  <c r="D138" i="7" s="1"/>
  <c r="D139" i="7" s="1"/>
  <c r="D140" i="7" s="1"/>
  <c r="D141" i="7" s="1"/>
  <c r="D142" i="7" s="1"/>
  <c r="D143" i="7" s="1"/>
  <c r="D144" i="7" s="1"/>
  <c r="D145" i="7" s="1"/>
  <c r="D146" i="7" s="1"/>
  <c r="D147" i="7" s="1"/>
  <c r="D148" i="7" s="1"/>
  <c r="D149" i="7" s="1"/>
  <c r="D150" i="7" s="1"/>
  <c r="D151" i="7" s="1"/>
  <c r="D152" i="7" s="1"/>
  <c r="D153" i="7" s="1"/>
  <c r="D154" i="7" s="1"/>
  <c r="D155" i="7" s="1"/>
  <c r="D156" i="7" s="1"/>
  <c r="D157" i="7" s="1"/>
  <c r="D158" i="7" s="1"/>
  <c r="D159" i="7" s="1"/>
  <c r="D160" i="7" s="1"/>
  <c r="D161" i="7" s="1"/>
  <c r="D162" i="7" s="1"/>
  <c r="D163" i="7" s="1"/>
  <c r="D164" i="7" s="1"/>
  <c r="D165" i="7" s="1"/>
  <c r="D166" i="7" s="1"/>
  <c r="D167" i="7" s="1"/>
  <c r="D168" i="7" s="1"/>
  <c r="D169" i="7" s="1"/>
  <c r="D170" i="7" s="1"/>
  <c r="D171" i="7" s="1"/>
  <c r="D172" i="7" s="1"/>
  <c r="D174" i="7" s="1"/>
  <c r="D175" i="7" s="1"/>
  <c r="D176" i="7" s="1"/>
  <c r="D177" i="7" s="1"/>
  <c r="D178" i="7" s="1"/>
  <c r="D179" i="7" s="1"/>
  <c r="D180" i="7" s="1"/>
  <c r="D181" i="7" s="1"/>
  <c r="D183" i="7" s="1"/>
  <c r="D184" i="7" s="1"/>
  <c r="D185" i="7" s="1"/>
  <c r="D187" i="7" s="1"/>
  <c r="D188" i="7" s="1"/>
  <c r="D190" i="7" s="1"/>
  <c r="D191" i="7" s="1"/>
  <c r="D192" i="7" s="1"/>
  <c r="D194" i="7" s="1"/>
  <c r="D195" i="7" s="1"/>
  <c r="D197" i="7" s="1"/>
  <c r="D198" i="7" s="1"/>
  <c r="D199" i="7" s="1"/>
  <c r="D200" i="7" s="1"/>
  <c r="D202" i="7" s="1"/>
  <c r="D203" i="7" s="1"/>
  <c r="D204" i="7" s="1"/>
  <c r="D205" i="7" s="1"/>
  <c r="D206" i="7" s="1"/>
  <c r="D207" i="7" s="1"/>
  <c r="D208" i="7" s="1"/>
  <c r="D209" i="7" s="1"/>
  <c r="D210" i="7" s="1"/>
  <c r="D211" i="7" s="1"/>
  <c r="D213" i="7" s="1"/>
  <c r="D214" i="7" s="1"/>
  <c r="D215" i="7" s="1"/>
  <c r="D216" i="7" s="1"/>
  <c r="D217" i="7" s="1"/>
  <c r="D218" i="7" s="1"/>
  <c r="D219" i="7" s="1"/>
  <c r="D220" i="7" s="1"/>
  <c r="D221" i="7" s="1"/>
  <c r="D2" i="7"/>
  <c r="A2" i="7"/>
  <c r="A48" i="3"/>
  <c r="A49" i="3"/>
  <c r="A50" i="3"/>
  <c r="A51" i="3"/>
  <c r="A47" i="3"/>
  <c r="A46" i="3"/>
  <c r="A41" i="3"/>
  <c r="A42" i="3"/>
  <c r="A43" i="3" s="1"/>
  <c r="D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1" i="5"/>
  <c r="D36" i="4"/>
  <c r="E37" i="4"/>
  <c r="E38" i="4"/>
  <c r="H41" i="4"/>
  <c r="F42" i="4"/>
  <c r="G43" i="4"/>
  <c r="G44" i="4"/>
  <c r="F45" i="4"/>
  <c r="B46" i="4"/>
  <c r="D46" i="4"/>
  <c r="H48" i="4"/>
  <c r="F49" i="4"/>
  <c r="F50" i="4"/>
  <c r="F51" i="4"/>
  <c r="F52" i="4"/>
  <c r="I54" i="4"/>
  <c r="F55" i="4"/>
  <c r="G56" i="4"/>
  <c r="G57" i="4"/>
  <c r="B58" i="4"/>
  <c r="F58" i="4"/>
  <c r="F59" i="4"/>
  <c r="I61" i="4"/>
  <c r="F62" i="4"/>
  <c r="H63" i="4"/>
  <c r="G64" i="4"/>
  <c r="B65" i="4"/>
  <c r="F65" i="4"/>
  <c r="F66" i="4"/>
  <c r="H68" i="4"/>
  <c r="F69" i="4"/>
  <c r="G70" i="4"/>
  <c r="G71" i="4"/>
  <c r="B72" i="4"/>
  <c r="F72" i="4"/>
  <c r="F73" i="4"/>
  <c r="H75" i="4"/>
  <c r="E76" i="4"/>
  <c r="F77" i="4"/>
  <c r="F78" i="4"/>
  <c r="D79" i="4"/>
  <c r="H81" i="4"/>
  <c r="E82" i="4"/>
  <c r="F83" i="4"/>
  <c r="F84" i="4"/>
  <c r="D85" i="4"/>
  <c r="I87" i="4"/>
  <c r="G88" i="4"/>
  <c r="H89" i="4"/>
  <c r="H90" i="4"/>
  <c r="B91" i="4"/>
  <c r="G91" i="4"/>
  <c r="F92" i="4"/>
  <c r="G94" i="4"/>
  <c r="D95" i="4"/>
  <c r="F96" i="4"/>
  <c r="E97" i="4"/>
  <c r="D98" i="4"/>
  <c r="I100" i="4"/>
  <c r="F101" i="4"/>
  <c r="H102" i="4"/>
  <c r="G103" i="4"/>
  <c r="E104" i="4"/>
  <c r="I106" i="4"/>
  <c r="G107" i="4"/>
  <c r="H108" i="4"/>
  <c r="H109" i="4"/>
  <c r="F110" i="4"/>
  <c r="I112" i="4"/>
  <c r="F113" i="4"/>
  <c r="H114" i="4"/>
  <c r="G115" i="4"/>
  <c r="E116" i="4"/>
  <c r="I118" i="4"/>
  <c r="G119" i="4"/>
  <c r="H120" i="4"/>
  <c r="H121" i="4"/>
  <c r="F122" i="4"/>
  <c r="B125" i="4"/>
  <c r="B197" i="4"/>
  <c r="H250" i="4"/>
  <c r="E251" i="4"/>
  <c r="G253" i="4"/>
  <c r="F254" i="4"/>
  <c r="E256" i="4"/>
  <c r="H262" i="4"/>
  <c r="E263" i="4"/>
  <c r="G265" i="4"/>
  <c r="F266" i="4"/>
  <c r="H268" i="4"/>
  <c r="E269" i="4"/>
  <c r="G271" i="4"/>
  <c r="F272" i="4"/>
  <c r="H274" i="4"/>
  <c r="G277" i="4"/>
  <c r="F278" i="4"/>
  <c r="G282" i="4"/>
  <c r="D283" i="4"/>
  <c r="E284" i="4"/>
  <c r="G288" i="4"/>
  <c r="D289" i="4"/>
  <c r="E290" i="4"/>
  <c r="E291" i="4"/>
  <c r="G294" i="4"/>
  <c r="D295" i="4"/>
  <c r="E296" i="4"/>
  <c r="E297" i="4"/>
  <c r="G300" i="4"/>
  <c r="D301" i="4"/>
  <c r="E302" i="4"/>
  <c r="E303" i="4"/>
  <c r="G336" i="4"/>
  <c r="D337" i="4"/>
  <c r="E338" i="4"/>
  <c r="E339" i="4"/>
  <c r="G342" i="4"/>
  <c r="D343" i="4"/>
  <c r="E344" i="4"/>
  <c r="E345" i="4"/>
  <c r="G421" i="4"/>
  <c r="D423" i="4"/>
  <c r="E425" i="4"/>
  <c r="F427" i="4"/>
  <c r="E431" i="4"/>
  <c r="G433" i="4"/>
  <c r="D435" i="4"/>
  <c r="E437" i="4"/>
  <c r="G439" i="4"/>
  <c r="D441" i="4"/>
  <c r="E443" i="4"/>
  <c r="F505" i="4"/>
  <c r="D506" i="4"/>
  <c r="E508" i="4"/>
  <c r="G571" i="4"/>
  <c r="D572" i="4"/>
  <c r="E574" i="4"/>
  <c r="G578" i="4"/>
  <c r="E580" i="4"/>
  <c r="E581" i="4"/>
  <c r="G584" i="4"/>
  <c r="D585" i="4"/>
  <c r="E586" i="4"/>
  <c r="E587" i="4"/>
  <c r="G590" i="4"/>
  <c r="D591" i="4"/>
  <c r="E592" i="4"/>
  <c r="E593" i="4"/>
  <c r="G596" i="4"/>
  <c r="D597" i="4"/>
  <c r="E598" i="4"/>
  <c r="E599" i="4"/>
  <c r="G602" i="4"/>
  <c r="D603" i="4"/>
  <c r="E604" i="4"/>
  <c r="E605" i="4"/>
  <c r="G608" i="4"/>
  <c r="D609" i="4"/>
  <c r="E610" i="4"/>
  <c r="E611" i="4"/>
  <c r="G614" i="4"/>
  <c r="D615" i="4"/>
  <c r="E616" i="4"/>
  <c r="E617" i="4"/>
  <c r="G620" i="4"/>
  <c r="D621" i="4"/>
  <c r="E622" i="4"/>
  <c r="E623" i="4"/>
  <c r="G626" i="4"/>
  <c r="D627" i="4"/>
  <c r="E628" i="4"/>
  <c r="E629" i="4"/>
  <c r="G632" i="4"/>
  <c r="D633" i="4"/>
  <c r="E634" i="4"/>
  <c r="E635" i="4"/>
  <c r="G638" i="4"/>
  <c r="D639" i="4"/>
  <c r="E640" i="4"/>
  <c r="E641" i="4"/>
  <c r="B644" i="4"/>
  <c r="B651" i="4"/>
  <c r="J709" i="4"/>
  <c r="G710" i="4"/>
  <c r="H711" i="4"/>
  <c r="H712" i="4"/>
  <c r="F713" i="4"/>
  <c r="B780" i="4"/>
  <c r="B848" i="4"/>
  <c r="B1033" i="4"/>
  <c r="E1041" i="4"/>
  <c r="C1042" i="4"/>
  <c r="C1043" i="4"/>
  <c r="C1044" i="4"/>
  <c r="C1045" i="4"/>
  <c r="C1049" i="4"/>
  <c r="C1050" i="4"/>
  <c r="C1051" i="4"/>
  <c r="E1055" i="4"/>
  <c r="C1056" i="4"/>
  <c r="C1057" i="4"/>
  <c r="C1058" i="4"/>
  <c r="C1059" i="4"/>
  <c r="E1061" i="4"/>
  <c r="C1062" i="4"/>
  <c r="C1063" i="4"/>
  <c r="C1064" i="4"/>
  <c r="C1065" i="4"/>
  <c r="E1067" i="4"/>
  <c r="C1068" i="4"/>
  <c r="C1069" i="4"/>
  <c r="C1070" i="4"/>
  <c r="C1071" i="4"/>
  <c r="J1073" i="4"/>
  <c r="G1074" i="4"/>
  <c r="H1075" i="4"/>
  <c r="H1076" i="4"/>
  <c r="F1077" i="4"/>
  <c r="H1079" i="4"/>
  <c r="E1080" i="4"/>
  <c r="G1081" i="4"/>
  <c r="F1082" i="4"/>
  <c r="D1083" i="4"/>
  <c r="B1085" i="4"/>
  <c r="B1086" i="4"/>
  <c r="B1087" i="4"/>
  <c r="B1088" i="4"/>
  <c r="B1089" i="4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6" i="3" s="1"/>
  <c r="A4" i="3"/>
  <c r="D2" i="3"/>
  <c r="B45" i="3"/>
  <c r="A2" i="2"/>
  <c r="A3" i="2" s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30" i="1"/>
  <c r="A31" i="1" s="1"/>
  <c r="A32" i="1" s="1"/>
  <c r="A33" i="1" s="1"/>
  <c r="A34" i="1" s="1"/>
  <c r="A35" i="1" s="1"/>
  <c r="A36" i="1" s="1"/>
  <c r="A37" i="1" s="1"/>
  <c r="A38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7" i="1" s="1"/>
  <c r="A68" i="1" s="1"/>
  <c r="A69" i="1" s="1"/>
  <c r="A70" i="1" s="1"/>
  <c r="A71" i="1" s="1"/>
  <c r="A72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174" i="2" l="1"/>
  <c r="A175" i="2" s="1"/>
  <c r="A176" i="2" s="1"/>
  <c r="A177" i="2" s="1"/>
  <c r="A178" i="2" s="1"/>
  <c r="A179" i="2" s="1"/>
  <c r="A180" i="2" s="1"/>
  <c r="A181" i="2" s="1"/>
  <c r="A183" i="2" s="1"/>
  <c r="A184" i="2" s="1"/>
  <c r="A185" i="2" s="1"/>
  <c r="A27" i="3"/>
  <c r="A28" i="3" s="1"/>
  <c r="A29" i="3" s="1"/>
  <c r="A30" i="3" s="1"/>
  <c r="A31" i="3" s="1"/>
  <c r="A32" i="3" s="1"/>
  <c r="A187" i="2" l="1"/>
  <c r="A188" i="2" s="1"/>
  <c r="A34" i="3"/>
  <c r="A35" i="3" s="1"/>
  <c r="A190" i="2" l="1"/>
  <c r="A191" i="2" s="1"/>
  <c r="A192" i="2" s="1"/>
  <c r="A36" i="3"/>
  <c r="A38" i="3" s="1"/>
  <c r="A39" i="3" s="1"/>
  <c r="A40" i="3" s="1"/>
  <c r="C46" i="3" s="1"/>
  <c r="C47" i="3" s="1"/>
  <c r="C48" i="3" s="1"/>
  <c r="C49" i="3" s="1"/>
  <c r="C50" i="3" s="1"/>
  <c r="A37" i="3"/>
  <c r="A194" i="2" l="1"/>
  <c r="A195" i="2" s="1"/>
  <c r="A197" i="2" l="1"/>
  <c r="A198" i="2" s="1"/>
  <c r="A199" i="2" s="1"/>
  <c r="A200" i="2" s="1"/>
  <c r="A202" i="2" l="1"/>
  <c r="A203" i="2" s="1"/>
  <c r="A204" i="2" s="1"/>
  <c r="A205" i="2" s="1"/>
  <c r="A206" i="2" s="1"/>
  <c r="A207" i="2" s="1"/>
  <c r="A208" i="2" s="1"/>
  <c r="A209" i="2" s="1"/>
  <c r="A210" i="2" s="1"/>
  <c r="A211" i="2" s="1"/>
  <c r="A213" i="2" l="1"/>
  <c r="A214" i="2" s="1"/>
  <c r="A215" i="2" s="1"/>
  <c r="A216" i="2" s="1"/>
  <c r="A217" i="2" s="1"/>
  <c r="A218" i="2" s="1"/>
  <c r="A219" i="2" s="1"/>
  <c r="A220" i="2" s="1"/>
  <c r="A221" i="2" s="1"/>
</calcChain>
</file>

<file path=xl/sharedStrings.xml><?xml version="1.0" encoding="utf-8"?>
<sst xmlns="http://schemas.openxmlformats.org/spreadsheetml/2006/main" count="4066" uniqueCount="2400">
  <si>
    <t>PlanePickleOn= 350,</t>
  </si>
  <si>
    <t>PlanePickleOff= 351,</t>
  </si>
  <si>
    <t>PlaneChgWeapon  = 101,</t>
  </si>
  <si>
    <t>PlaneChgTargetNext  = 102,-- iCommandPlaneChangeTarget</t>
  </si>
  <si>
    <t>PlaneModeNAV= 105,</t>
  </si>
  <si>
    <t>PlaneModeBVR= 106,</t>
  </si>
  <si>
    <t>PlaneModeVS = 107,</t>
  </si>
  <si>
    <t>PlaneModeBore   = 108,</t>
  </si>
  <si>
    <t>PlaneModeGround = 111,</t>
  </si>
  <si>
    <t>Canopy  = 71,</t>
  </si>
  <si>
    <t>PlaneAirBrake   = 73,</t>
  </si>
  <si>
    <t>PlaneAirBrakeOn = 147,</t>
  </si>
  <si>
    <t>PlaneAirBrakeOff= 148,</t>
  </si>
  <si>
    <t>PlaneFlaps  = 72,</t>
  </si>
  <si>
    <t>PlaneFlapsOn= 145, -- Fully down</t>
  </si>
  <si>
    <t>PlaneFlapsOff   = 146, -- Fully up</t>
  </si>
  <si>
    <t>PlaneGear   = 68,-- Шасси</t>
  </si>
  <si>
    <t>PlaneGearUp= 430,</t>
  </si>
  <si>
    <t>PlaneGearDown   = 431,</t>
  </si>
  <si>
    <t>PowerOnOff  = 315,</t>
  </si>
  <si>
    <t>PlaneLightsOnOff= 175,</t>
  </si>
  <si>
    <t>PlaneHeadlightOnOff = 328,</t>
  </si>
  <si>
    <t>PowerGeneratorLeft  = 711,</t>
  </si>
  <si>
    <t>PowerGeneratorRight = 712,</t>
  </si>
  <si>
    <t>BatteryPower= 1073,   -- iCommandBatteryPower</t>
  </si>
  <si>
    <t>PlaneChgTargetPrev  = 1315,   -- iCommandPlaneUFC_STEER_DOWN</t>
  </si>
  <si>
    <t>-- add custom commands here --</t>
  </si>
  <si>
    <t>--EFM SPECIFIC BINDS</t>
  </si>
  <si>
    <t>nws_engage = __custom_counter(),</t>
  </si>
  <si>
    <t>nws_disengage = __custom_counter(),</t>
  </si>
  <si>
    <t>radio_ptt = __custom_counter(),</t>
  </si>
  <si>
    <t>BrakesOnLeft   = __custom_counter(),</t>
  </si>
  <si>
    <t>BrakesOffLeft  = __custom_counter(),</t>
  </si>
  <si>
    <t>BrakesOnRight  = __custom_counter(),</t>
  </si>
  <si>
    <t>BrakesOffRight = __custom_counter(),</t>
  </si>
  <si>
    <t>BrakesOn= __custom_counter(),</t>
  </si>
  <si>
    <t>BrakesOff   = __custom_counter(),</t>
  </si>
  <si>
    <t>ToggleSlatsLock= __custom_counter(),</t>
  </si>
  <si>
    <t>--END EFM SPECIFIC BINDS</t>
  </si>
  <si>
    <t>PlaneFlapsStop  = __custom_counter(),</t>
  </si>
  <si>
    <t>PlaneFlapsUpHotas   = __custom_counter(),</t>
  </si>
  <si>
    <t>PlaneFlapsDownHotas = __custom_counter(),</t>
  </si>
  <si>
    <t>SpoilersArmToggle   = __custom_counter(),</t>
  </si>
  <si>
    <t>SpoilersArmOn   = __custom_counter(),</t>
  </si>
  <si>
    <t>SpoilersArmOff  = __custom_counter(),</t>
  </si>
  <si>
    <t>PlaneFireOn= __custom_counter(), -- replaces iCommandPlaneFire</t>
  </si>
  <si>
    <t>PlaneFireOff= __custom_counter(), -- replaces iCommandPlaneFireOff</t>
  </si>
  <si>
    <t>PickleOn= __custom_counter(), -- replaces iCommandPlanePickleOn</t>
  </si>
  <si>
    <t>PickleOff   = __custom_counter(), -- replaces iCommandPlanePickleOff</t>
  </si>
  <si>
    <t>MasterArmToggle = __custom_counter(),</t>
  </si>
  <si>
    <t>GunsReadyToggle = __custom_counter(),</t>
  </si>
  <si>
    <t>Station1= __custom_counter(), -- these 5 must be in-order, per weapon_system.lua</t>
  </si>
  <si>
    <t>Station2= __custom_counter(),</t>
  </si>
  <si>
    <t>Station3= __custom_counter(),</t>
  </si>
  <si>
    <t>Station4= __custom_counter(),</t>
  </si>
  <si>
    <t>Station5= __custom_counter(),</t>
  </si>
  <si>
    <t>ArmsFuncSelectorCCW = __custom_counter(),</t>
  </si>
  <si>
    <t>ArmsFuncSelectorCW  = __custom_counter(),</t>
  </si>
  <si>
    <t>GunpodLeft  = __custom_counter(),</t>
  </si>
  <si>
    <t>GunpodCenter= __custom_counter(),</t>
  </si>
  <si>
    <t>GunpodRight = __custom_counter(),</t>
  </si>
  <si>
    <t>GunpodCharge= __custom_counter(),</t>
  </si>
  <si>
    <t>EngineStarterDown   = __custom_counter(),</t>
  </si>
  <si>
    <t>Engine_Start= __custom_counter(),</t>
  </si>
  <si>
    <t>Engine_Stop = __custom_counter(),</t>
  </si>
  <si>
    <t>--SpoilerCoverToggle = 10025,  -- available for reuse</t>
  </si>
  <si>
    <t>FuelGaugeExt= __custom_counter(),</t>
  </si>
  <si>
    <t>FuelGaugeInt= __custom_counter(),</t>
  </si>
  <si>
    <t>AltPressureInc  = __custom_counter(),</t>
  </si>
  <si>
    <t>AltPressureDec  = __custom_counter(),</t>
  </si>
  <si>
    <t>RadarAltWarningDown = __custom_counter(),</t>
  </si>
  <si>
    <t>RadarAltWarningUp   = __custom_counter(),</t>
  </si>
  <si>
    <t>--iCommandPlaneHook = 69-- DO NOT USE.  Tied to SFM!</t>
  </si>
  <si>
    <t>PlaneHook   = __custom_counter(),</t>
  </si>
  <si>
    <t>PlaneHookUp = __custom_counter(),</t>
  </si>
  <si>
    <t>PlaneHookDown   = __custom_counter(),</t>
  </si>
  <si>
    <t>JettisonWeapons = __custom_counter(),  -- normal iCommandPlaneJettisonWeapons = 82 invokes SFM functionality</t>
  </si>
  <si>
    <t>JettisonWeaponsUp   = __custom_counter(),</t>
  </si>
  <si>
    <t>JettisonFC3 = __custom_counter(),</t>
  </si>
  <si>
    <t>NavReset= __custom_counter(),</t>
  </si>
  <si>
    <t>NavNDBNext  = __custom_counter(),</t>
  </si>
  <si>
    <t>NavNDBPrev  = __custom_counter(),</t>
  </si>
  <si>
    <t>NavILSNext  = __custom_counter(),</t>
  </si>
  <si>
    <t>NavILSPrev  = __custom_counter(),</t>
  </si>
  <si>
    <t>NavPPosLatInc   = __custom_counter(),  -- no longer used. ready for removal</t>
  </si>
  <si>
    <t>NavPPosLatDec   = __custom_counter(),  -- no longer used. ready for removal</t>
  </si>
  <si>
    <t>NavPPosLonInc   = __custom_counter(),  -- no longer used. ready for removal</t>
  </si>
  <si>
    <t>NavPPosLonDec   = __custom_counter(),  -- no longer used. ready for removal</t>
  </si>
  <si>
    <t>NavDestLatInc   = __custom_counter(),  -- no longer used. ready for removal</t>
  </si>
  <si>
    <t>NavDestLatDec   = __custom_counter(),  -- no longer used. ready for removal</t>
  </si>
  <si>
    <t>NavDestLonInc   = __custom_counter(),  -- no longer used. ready for removal</t>
  </si>
  <si>
    <t>NavDestLonDec   = __custom_counter(),  -- no longer used. ready for removal</t>
  </si>
  <si>
    <t>NavDopplerCW= __custom_counter(),</t>
  </si>
  <si>
    <t>NavDopplerCCW   = __custom_counter(),</t>
  </si>
  <si>
    <t>NavSelectCW = __custom_counter(),</t>
  </si>
  <si>
    <t>NavSelectCCW= __custom_counter(),</t>
  </si>
  <si>
    <t>BdhiModeNavComputer = __custom_counter(),</t>
  </si>
  <si>
    <t>BdhiModeTacan   = __custom_counter(),</t>
  </si>
  <si>
    <t>BdhiModeNavPac  = __custom_counter(),</t>
  </si>
  <si>
    <t>-- APG-53A Radar</t>
  </si>
  <si>
    <t>RadarModeOFF= __custom_counter(),</t>
  </si>
  <si>
    <t>RadarModeSTBY   = __custom_counter(),</t>
  </si>
  <si>
    <t>RadarModeSearch = __custom_counter(),</t>
  </si>
  <si>
    <t>RadarModeTC = __custom_counter(),</t>
  </si>
  <si>
    <t>RadarModeA2G= __custom_counter(),</t>
  </si>
  <si>
    <t>RadarMode   = __custom_counter(),  -- cycles between "on" radar modes</t>
  </si>
  <si>
    <t>RadarModeCW = __custom_counter(),  -- cycles mode button clockwise</t>
  </si>
  <si>
    <t>RadarModeCCW= __custom_counter(),  -- cycles mode button counter clockwise</t>
  </si>
  <si>
    <t>RadarTCPlanProfile  = __custom_counter(),  -- 1 Plan, 0 Profile, -1 Toggle</t>
  </si>
  <si>
    <t>RadarRangeLongShort = __custom_counter(),  -- 1 Long, 0 Short, -1 Toggle</t>
  </si>
  <si>
    <t>RadarVolume = __custom_counter(),  -- 1 Inc, 0 Dec</t>
  </si>
  <si>
    <t>RadarAntennaAngle   = __custom_counter(),  -- 1 Inc, 0 Dec</t>
  </si>
  <si>
    <t>RadarAoAComp= __custom_counter(),  -- 1 Enable, 0 Disable</t>
  </si>
  <si>
    <t>-- ARN-52V TACAN</t>
  </si>
  <si>
    <t>TacanModeOFF= __custom_counter(),</t>
  </si>
  <si>
    <t>TacanModeREC= __custom_counter(),</t>
  </si>
  <si>
    <t>TacanModeTR = __custom_counter(),</t>
  </si>
  <si>
    <t>TacanModeAA = __custom_counter(),</t>
  </si>
  <si>
    <t>TacanModeInc= __custom_counter(),</t>
  </si>
  <si>
    <t>TacanModeDec= __custom_counter(),</t>
  </si>
  <si>
    <t>TacanChMajorInc = __custom_counter(),</t>
  </si>
  <si>
    <t>TacanChMajorDec = __custom_counter(),</t>
  </si>
  <si>
    <t>TacanChMinorInc = __custom_counter(),</t>
  </si>
  <si>
    <t>TacanChMinorDec = __custom_counter(),</t>
  </si>
  <si>
    <t>TacanVolumeInc  = __custom_counter(),</t>
  </si>
  <si>
    <t>TacanVolumeDec  = __custom_counter(),</t>
  </si>
  <si>
    <t>ExtLightMaster  = __custom_counter(),</t>
  </si>
  <si>
    <t>ExtLightProbe   = __custom_counter(),</t>
  </si>
  <si>
    <t>ExtLightTaxi= __custom_counter(),</t>
  </si>
  <si>
    <t>ExtLightAnticollision   = __custom_counter(),</t>
  </si>
  <si>
    <t>ExtLightNav = __custom_counter(),</t>
  </si>
  <si>
    <t>ExtLightTail= __custom_counter(),</t>
  </si>
  <si>
    <t>ExtLightFuselage= __custom_counter(),</t>
  </si>
  <si>
    <t>ExtLightFlashSteady = __custom_counter(),</t>
  </si>
  <si>
    <t>ExtLightMasterToggle= __custom_counter(),</t>
  </si>
  <si>
    <t>ExtLightProbeCycle  = __custom_counter(),</t>
  </si>
  <si>
    <t>ExtLightTaxiToggle  = __custom_counter(),</t>
  </si>
  <si>
    <t>ExtLightAnticollisionToggle = __custom_counter(),</t>
  </si>
  <si>
    <t>ExtLightNavCycle= __custom_counter(),</t>
  </si>
  <si>
    <t>ExtLightTailCycle   = __custom_counter(),</t>
  </si>
  <si>
    <t>ExtLightFuselageCycle   = __custom_counter(),</t>
  </si>
  <si>
    <t>ExtLightFlashSteadyToggle   = __custom_counter(),</t>
  </si>
  <si>
    <t>IntLightWhiteFlood  = __custom_counter(),</t>
  </si>
  <si>
    <t>IntLightInstruments = __custom_counter(),</t>
  </si>
  <si>
    <t>IntLightConsole = __custom_counter(),</t>
  </si>
  <si>
    <t>IntLightBrightness  = __custom_counter(),</t>
  </si>
  <si>
    <t>TrimUp  = __custom_counter(),</t>
  </si>
  <si>
    <t>TrimDown= __custom_counter(),</t>
  </si>
  <si>
    <t>TrimLeft= __custom_counter(),</t>
  </si>
  <si>
    <t>TrimRight   = __custom_counter(),</t>
  </si>
  <si>
    <t>TrimLeftRudder  = __custom_counter(),</t>
  </si>
  <si>
    <t>TrimRightRudder = __custom_counter(),</t>
  </si>
  <si>
    <t>TrimStop= __custom_counter(),</t>
  </si>
  <si>
    <t>TrimCancel  = __custom_counter(),</t>
  </si>
  <si>
    <t>APCEngageStbyOff= __custom_counter(),</t>
  </si>
  <si>
    <t>APCHotStdCold   = __custom_counter(),</t>
  </si>
  <si>
    <t>AFCSOverride= __custom_counter(),</t>
  </si>
  <si>
    <t>AFCSStandbyToggle   = __custom_counter(),</t>
  </si>
  <si>
    <t>AFCSEngageToggle= __custom_counter(),</t>
  </si>
  <si>
    <t>AFCSAltitudeToggle  = __custom_counter(),</t>
  </si>
  <si>
    <t>AFCSHeadingToggle   = __custom_counter(),</t>
  </si>
  <si>
    <t>AFCSHeadingInc  = __custom_counter(),</t>
  </si>
  <si>
    <t>AFCSHeadingDec  = __custom_counter(),</t>
  </si>
  <si>
    <t>AFCSHotasMode   = __custom_counter(),</t>
  </si>
  <si>
    <t>AFCSHotasPath   = __custom_counter(),  -- for warthog hotas</t>
  </si>
  <si>
    <t>AFCSHotasAltHdg = __custom_counter(),  -- for warthog hotas</t>
  </si>
  <si>
    <t>AFCSHotasAlt= __custom_counter(),  -- for warthog hotas</t>
  </si>
  <si>
    <t>AFCSHotasEngage = __custom_counter(),  -- for warthog hotas</t>
  </si>
  <si>
    <t>Tune1   = __custom_counter(),</t>
  </si>
  <si>
    <t>Tune2   = __custom_counter(),</t>
  </si>
  <si>
    <t>Tune3   = __custom_counter(),</t>
  </si>
  <si>
    <t>ToggleStick = __custom_counter(),</t>
  </si>
  <si>
    <t>JATOFiringButton= __custom_counter(),</t>
  </si>
  <si>
    <t>CmBankSelectRotate  = __custom_counter(),</t>
  </si>
  <si>
    <t>CmBankSelect= __custom_counter(),</t>
  </si>
  <si>
    <t>CmAutoButton= __custom_counter(),</t>
  </si>
  <si>
    <t>CmBank1AdjUp= __custom_counter(),</t>
  </si>
  <si>
    <t>CmBank1AdjDown  = __custom_counter(),</t>
  </si>
  <si>
    <t>CmBank2AdjUp= __custom_counter(),</t>
  </si>
  <si>
    <t>CmBank2AdjDown  = __custom_counter(),</t>
  </si>
  <si>
    <t>CmPowerToggle   = __custom_counter(),</t>
  </si>
  <si>
    <t>AccelReset  = __custom_counter(),</t>
  </si>
  <si>
    <t>RadarHoldToggle = __custom_counter(),</t>
  </si>
  <si>
    <t>RadarHoldInc= __custom_counter(),</t>
  </si>
  <si>
    <t>RadarHoldDec= __custom_counter(),</t>
  </si>
  <si>
    <t>SpeedHoldToggle = __custom_counter(),</t>
  </si>
  <si>
    <t>SpeedHoldInc= __custom_counter(),</t>
  </si>
  <si>
    <t>SpeedHoldDec= __custom_counter(),</t>
  </si>
  <si>
    <t>catapult_ready  = __custom_counter(),</t>
  </si>
  <si>
    <t>catapult_shoot  = __custom_counter(),</t>
  </si>
  <si>
    <t>catapult_abort  = __custom_counter(),</t>
  </si>
  <si>
    <t>ChangeCBU2AQuantity = __custom_counter(),</t>
  </si>
  <si>
    <t>ChangeCBU2BAQuantity= __custom_counter(),</t>
  </si>
  <si>
    <t>ecm_apr25_off= __custom_counter(),</t>
  </si>
  <si>
    <t>ecm_apr25_audio= __custom_counter(),</t>
  </si>
  <si>
    <t>ecm_apr27_off= __custom_counter(),</t>
  </si>
  <si>
    <t>ecm_systest_upper= __custom_counter(),</t>
  </si>
  <si>
    <t>ecm_systest_lower= __custom_counter(),</t>
  </si>
  <si>
    <t>ecm_selector_knob   = __custom_counter(),</t>
  </si>
  <si>
    <t>ChangeCmsBursts = __custom_counter(),</t>
  </si>
  <si>
    <t>ChangeCmsBurstInterval  = __custom_counter(),</t>
  </si>
  <si>
    <t>ChangeCmsSalvos = __custom_counter(),</t>
  </si>
  <si>
    <t>ChangeSalvoInterval = __custom_counter(),</t>
  </si>
  <si>
    <t>AWRSMultiplierToggle= __custom_counter(),</t>
  </si>
  <si>
    <t>AWRSQtySelIncrease  = __custom_counter(),</t>
  </si>
  <si>
    <t>AWRSQtySelDecrease  = __custom_counter(),</t>
  </si>
  <si>
    <t>AWRSModeSelCCW  = __custom_counter(),</t>
  </si>
  <si>
    <t>AWRSModeSelCW   = __custom_counter(),</t>
  </si>
  <si>
    <t>AFCSStabAugToggle  = __custom_counter(),</t>
  </si>
  <si>
    <t>OxygenToggle   = __custom_counter(),</t>
  </si>
  <si>
    <t>RadarAltToggle = __custom_counter(),</t>
  </si>
  <si>
    <t>RadarAltWarningStartUp = __custom_counter(),</t>
  </si>
  <si>
    <t>RadarAltWarningStartDown   = __custom_counter(),</t>
  </si>
  <si>
    <t>RadarAltWarningStop= __custom_counter(),</t>
  </si>
  <si>
    <t>UHFModeInc = __custom_counter(),</t>
  </si>
  <si>
    <t>UHFModeDec = __custom_counter(),</t>
  </si>
  <si>
    <t>UHF10MHzInc= __custom_counter(),</t>
  </si>
  <si>
    <t>UHF10MHzDec= __custom_counter(),</t>
  </si>
  <si>
    <t>UHF1MHzInc = __custom_counter(),</t>
  </si>
  <si>
    <t>UHF1MHzDec = __custom_counter(),</t>
  </si>
  <si>
    <t>UHF50kHzInc= __custom_counter(),</t>
  </si>
  <si>
    <t>UHF50kHzDec= __custom_counter(),</t>
  </si>
  <si>
    <t>UHFVolumeInc   = __custom_counter(),</t>
  </si>
  <si>
    <t>UHFVolumeDec   = __custom_counter(),</t>
  </si>
  <si>
    <t>UHFVolumeStartUp   = __custom_counter(),</t>
  </si>
  <si>
    <t>UHFVolumeStartDown = __custom_counter(),</t>
  </si>
  <si>
    <t>UHFVolumeStop  = __custom_counter(),</t>
  </si>
  <si>
    <t>TacanVolumeStartUp = __custom_counter(),</t>
  </si>
  <si>
    <t>TacanVolumeStartDown   = __custom_counter(),</t>
  </si>
  <si>
    <t>TacanVolumeStop= __custom_counter(),</t>
  </si>
  <si>
    <t>ecm_select_cw  = __custom_counter();</t>
  </si>
  <si>
    <t>ecm_select_ccw = __custom_counter();</t>
  </si>
  <si>
    <t>ecm_InnerKnobInc   = __custom_counter();</t>
  </si>
  <si>
    <t>ecm_InnerKnobDec   = __custom_counter();</t>
  </si>
  <si>
    <t>ecm_InnerKnobStartUp   = __custom_counter();</t>
  </si>
  <si>
    <t>ecm_InnerKnobStartDown = __custom_counter();</t>
  </si>
  <si>
    <t>ecm_InnerKnobStop  = __custom_counter();</t>
  </si>
  <si>
    <t>ecm_OuterKnobInc   = __custom_counter();</t>
  </si>
  <si>
    <t>ecm_OuterKnobDec   = __custom_counter();</t>
  </si>
  <si>
    <t>ecm_OuterKnobStartUp   = __custom_counter();</t>
  </si>
  <si>
    <t>ecm_OuterKnobStartDown = __custom_counter();</t>
  </si>
  <si>
    <t>ecm_OuterKnobStop  = __custom_counter();</t>
  </si>
  <si>
    <t>GunsightElevationInc   = __custom_counter();</t>
  </si>
  <si>
    <t>GunsightElevationDec   = __custom_counter();</t>
  </si>
  <si>
    <t>GunsightElevationStartUp   = __custom_counter();</t>
  </si>
  <si>
    <t>GunsightElevationStartDown = __custom_counter();</t>
  </si>
  <si>
    <t>GunsightElevationStop  = __custom_counter();</t>
  </si>
  <si>
    <t>GunsightBrightnessInc  = __custom_counter();</t>
  </si>
  <si>
    <t>GunsightBrightnessDec  = __custom_counter();</t>
  </si>
  <si>
    <t>GunsightBrightnessStartUp  = __custom_counter();</t>
  </si>
  <si>
    <t>GunsightBrightnessStartDown= __custom_counter();</t>
  </si>
  <si>
    <t>GunsightBrightnessStop = __custom_counter();</t>
  </si>
  <si>
    <t>GunsightDayNightToggle = __custom_counter();</t>
  </si>
  <si>
    <t>MissileVolumeInc   = __custom_counter();</t>
  </si>
  <si>
    <t>MissileVolumeDec   = __custom_counter();</t>
  </si>
  <si>
    <t>MissileVolumeStartUp   = __custom_counter();</t>
  </si>
  <si>
    <t>MissileVolumeStartDown = __custom_counter();</t>
  </si>
  <si>
    <t>MissileVolumeStop  = __custom_counter();</t>
  </si>
  <si>
    <t>AltPressureStartUp = __custom_counter();</t>
  </si>
  <si>
    <t>AltPressureStartDown   = __custom_counter();</t>
  </si>
  <si>
    <t>AltPressureStop= __custom_counter();</t>
  </si>
  <si>
    <t>Button_Test = __counter(),</t>
  </si>
  <si>
    <t>arm_gun = __counter(),</t>
  </si>
  <si>
    <t>arm_master  = __counter(),</t>
  </si>
  <si>
    <t>arm_station1= __counter(),</t>
  </si>
  <si>
    <t>arm_station2= __counter(),</t>
  </si>
  <si>
    <t>arm_station3= __counter(),</t>
  </si>
  <si>
    <t>arm_station4= __counter(),</t>
  </si>
  <si>
    <t>arm_station5= __counter(),</t>
  </si>
  <si>
    <t>arm_func_selector   = __counter(),</t>
  </si>
  <si>
    <t>gunpod_l= __counter(),</t>
  </si>
  <si>
    <t>gunpod_c= __counter(),</t>
  </si>
  <si>
    <t>gunpod_r= __counter(),</t>
  </si>
  <si>
    <t>gunpod_chargeclear  = __counter(),</t>
  </si>
  <si>
    <t>push_starter_switch = __counter(),</t>
  </si>
  <si>
    <t>throttle= __counter(),</t>
  </si>
  <si>
    <t>flaps   = __counter(),</t>
  </si>
  <si>
    <t>spoiler_cover   = __counter(),</t>
  </si>
  <si>
    <t>spoiler_arm = __counter(),</t>
  </si>
  <si>
    <t>FuelGaugeExtButton  = __counter(),</t>
  </si>
  <si>
    <t>AltPressureKnob = __counter(),</t>
  </si>
  <si>
    <t>Gear= __counter(),</t>
  </si>
  <si>
    <t>Hook= __counter(),</t>
  </si>
  <si>
    <t>emer_gen_bypass = __counter(),</t>
  </si>
  <si>
    <t>emer_gen_deploy = __counter(),</t>
  </si>
  <si>
    <t>speedbrake  = __counter(),</t>
  </si>
  <si>
    <t>arm_emer_sel= __counter(),</t>
  </si>
  <si>
    <t>arm_bomb= __counter(),</t>
  </si>
  <si>
    <t>emer_bomb_release   = __counter(),</t>
  </si>
  <si>
    <t>GunsightKnob= __counter(),</t>
  </si>
  <si>
    <t>GunsightDayNight= __counter(),</t>
  </si>
  <si>
    <t>GunsightBrightness  = __counter(),</t>
  </si>
  <si>
    <t>AWRS_quantity   = __counter(),</t>
  </si>
  <si>
    <t>AWRS_drop_interval  = __counter(),</t>
  </si>
  <si>
    <t>AWRS_multiplier = __counter(),</t>
  </si>
  <si>
    <t>AWRS_stepripple = __counter(),</t>
  </si>
  <si>
    <t>speedbrake_emer = __counter(),</t>
  </si>
  <si>
    <t>emer_gear_release   = __counter(),</t>
  </si>
  <si>
    <t>radar_alt_indexer   = __counter(),</t>
  </si>
  <si>
    <t>radar_alt_switch= __counter(),</t>
  </si>
  <si>
    <t>master_test = __counter(),</t>
  </si>
  <si>
    <t>ias_index_button= __counter(),</t>
  </si>
  <si>
    <t>ias_index_knob  = __counter(),</t>
  </si>
  <si>
    <t>stby_att_index_button   = __counter(),</t>
  </si>
  <si>
    <t>stby_att_index_knob = __counter(),</t>
  </si>
  <si>
    <t>bdhi_mode   = __counter(),</t>
  </si>
  <si>
    <t>doppler_select  = __counter(),</t>
  </si>
  <si>
    <t>doppler_memory_test = __counter(),</t>
  </si>
  <si>
    <t>nav_select  = __counter(),</t>
  </si>
  <si>
    <t>asn41_magvar= __counter(),</t>
  </si>
  <si>
    <t>asn41_windspeed = __counter(),</t>
  </si>
  <si>
    <t>asn41_winddir   = __counter(),</t>
  </si>
  <si>
    <t>ppos_lat= __counter(),</t>
  </si>
  <si>
    <t>ppos_lon= __counter(),</t>
  </si>
  <si>
    <t>dest_lat= __counter(),</t>
  </si>
  <si>
    <t>dest_lon= __counter(),</t>
  </si>
  <si>
    <t>radar_planprofile   = __counter(),</t>
  </si>
  <si>
    <t>radar_range = __counter(),</t>
  </si>
  <si>
    <t>radar_storage   = __counter(),</t>
  </si>
  <si>
    <t>radar_brilliance= __counter(),</t>
  </si>
  <si>
    <t>radar_detail= __counter(),</t>
  </si>
  <si>
    <t>radar_gain  = __counter(),</t>
  </si>
  <si>
    <t>radar_filter= __counter(),</t>
  </si>
  <si>
    <t>radar_reticle   = __counter(),</t>
  </si>
  <si>
    <t>radar_mode  = __counter(),</t>
  </si>
  <si>
    <t>radar_aoacomp   = __counter(),</t>
  </si>
  <si>
    <t>radar_angle = __counter(),</t>
  </si>
  <si>
    <t>radar_angle_axis= __counter(),</t>
  </si>
  <si>
    <t>radar_angle_axis_abs= __counter(),</t>
  </si>
  <si>
    <t>radar_volume= __counter(),</t>
  </si>
  <si>
    <t>tacan_mode  = __counter(),</t>
  </si>
  <si>
    <t>tacan_ch_major  = __counter(),</t>
  </si>
  <si>
    <t>tacan_ch_minor  = __counter(),</t>
  </si>
  <si>
    <t>tacan_volume= __counter(),</t>
  </si>
  <si>
    <t>extlight_master = __counter(),</t>
  </si>
  <si>
    <t>extlight_probe  = __counter(),</t>
  </si>
  <si>
    <t>extlight_taxi   = __counter(),</t>
  </si>
  <si>
    <t>extlight_anticoll   = __counter(),</t>
  </si>
  <si>
    <t>extlight_fuselage   = __counter(),</t>
  </si>
  <si>
    <t>extlight_flashsteady= __counter(),</t>
  </si>
  <si>
    <t>extlight_nav= __counter(),</t>
  </si>
  <si>
    <t>extlight_tail   = __counter(),</t>
  </si>
  <si>
    <t>intlight_whiteflood = __counter(),</t>
  </si>
  <si>
    <t>intlight_instruments= __counter(),</t>
  </si>
  <si>
    <t>intlight_console= __counter(),</t>
  </si>
  <si>
    <t>intlight_brightness = __counter(),</t>
  </si>
  <si>
    <t>rudder_trim = __counter(),</t>
  </si>
  <si>
    <t>throttle_axis   = __counter(),</t>
  </si>
  <si>
    <t>throttle_click  = __counter(),</t>
  </si>
  <si>
    <t>afcs_standby= __counter(),</t>
  </si>
  <si>
    <t>afcs_engage = __counter(),</t>
  </si>
  <si>
    <t>afcs_hdg_sel= __counter(),</t>
  </si>
  <si>
    <t>afcs_alt= __counter(),</t>
  </si>
  <si>
    <t>afcs_hdg_set= __counter(),</t>
  </si>
  <si>
    <t>afcs_stab_aug   = __counter(),</t>
  </si>
  <si>
    <t>afcs_ail_trim   = __counter(),</t>
  </si>
  <si>
    <t>apc_engagestbyoff   = __counter(),</t>
  </si>
  <si>
    <t>apc_hotstdcold  = __counter(),</t>
  </si>
  <si>
    <t>arc51_mode  = __counter(),</t>
  </si>
  <si>
    <t>arc51_xmitmode  = __counter(),</t>
  </si>
  <si>
    <t>arc51_volume= __counter(),</t>
  </si>
  <si>
    <t>arc51_squelch   = __counter(),</t>
  </si>
  <si>
    <t>arc51_freq_preset   = __counter(),</t>
  </si>
  <si>
    <t>arc51_freq_XXooo= __counter(),</t>
  </si>
  <si>
    <t>arc51_freq_ooXoo= __counter(),</t>
  </si>
  <si>
    <t>arc51_freq_oooXX= __counter(),</t>
  </si>
  <si>
    <t>clock_stopwatch = __counter(),</t>
  </si>
  <si>
    <t>cm_bank = __counter(),</t>
  </si>
  <si>
    <t>cm_auto = __counter(),</t>
  </si>
  <si>
    <t>cm_adj1 = __counter(),</t>
  </si>
  <si>
    <t>cm_adj2 = __counter(),</t>
  </si>
  <si>
    <t>cm_pwr  = __counter(),</t>
  </si>
  <si>
    <t>accel_reset = __counter(),</t>
  </si>
  <si>
    <t>throttle_axis_mod   = __counter(),</t>
  </si>
  <si>
    <t>ecm_apr25_off= __counter(),</t>
  </si>
  <si>
    <t>ecm_apr25_audio= __counter(),</t>
  </si>
  <si>
    <t>ecm_apr27_off= __counter(),</t>
  </si>
  <si>
    <t>ecm_systest_upper= __counter(),</t>
  </si>
  <si>
    <t>ecm_systest_lower= __counter(),</t>
  </si>
  <si>
    <t>ecm_msl_alert_axis_inner= __counter(),</t>
  </si>
  <si>
    <t>ecm_msl_alert_axis_outer= __counter(),</t>
  </si>
  <si>
    <t>ecm_selector_knob   = __counter(),</t>
  </si>
  <si>
    <t>pitch_axis_mod = __counter(),</t>
  </si>
  <si>
    <t>roll_axis_mod = __counter(),</t>
  </si>
  <si>
    <t>rudder_axis_mod = __counter(),</t>
  </si>
  <si>
    <t>wheelbrake_AXIS = __counter(),</t>
  </si>
  <si>
    <t>shrike_sidewinder_volume= __counter(),</t>
  </si>
  <si>
    <t>AWRS_drop_interval_AXIS = __counter(),</t>
  </si>
  <si>
    <t>intlight_whiteflood_AXIS= __counter(),</t>
  </si>
  <si>
    <t>intlight_instruments_AXIS   = __counter(),</t>
  </si>
  <si>
    <t>intlight_console_AXIS   = __counter(),</t>
  </si>
  <si>
    <t>intlight_whiteflood_CHANGE  = __counter(),</t>
  </si>
  <si>
    <t>intlight_instruments_CHANGE = __counter(),</t>
  </si>
  <si>
    <t>intlight_console_CHANGE = __counter(),</t>
  </si>
  <si>
    <t>cabin_pressure  = __counter(),</t>
  </si>
  <si>
    <t>windshield_defrost  = __counter(),</t>
  </si>
  <si>
    <t>cabin_temp  = __counter(),</t>
  </si>
  <si>
    <t>man_flt_control_override= __counter(),</t>
  </si>
  <si>
    <t>shrike_selector = __counter(),</t>
  </si>
  <si>
    <t>oxygen_switch   = __counter(),</t>
  </si>
  <si>
    <t>COMPASS_set_heading = __counter(),</t>
  </si>
  <si>
    <t>COMPASS_push_to_sync= __counter(),</t>
  </si>
  <si>
    <t>COMPASS_free_slaved_switch  = __counter(),</t>
  </si>
  <si>
    <t>COMPASS_latitude= __counter(),</t>
  </si>
  <si>
    <t>ENGINE_wing_fuel_sw = __counter(),</t>
  </si>
  <si>
    <t>ENGINE_drop_tanks_sw= __counter(),</t>
  </si>
  <si>
    <t>ENGINE_fuel_control_sw  = __counter(),</t>
  </si>
  <si>
    <t>ENGINE_manual_fuel_shutoff= __counter(),</t>
  </si>
  <si>
    <t>ENGINE_manual_fuel_shutoff_catch  = __counter(),</t>
  </si>
  <si>
    <t>CPT_shoulder_harness= __counter(),</t>
  </si>
  <si>
    <t>CPT_secondary_ejection_handle   = __counter(),</t>
  </si>
  <si>
    <t>ppos_lat_push   = __counter(),</t>
  </si>
  <si>
    <t>ppos_lon_push   = __counter(),</t>
  </si>
  <si>
    <t>dest_lat_push   = __counter(),</t>
  </si>
  <si>
    <t>dest_lon_push   = __counter(),</t>
  </si>
  <si>
    <t>asn41_magvar_push   = __counter(),</t>
  </si>
  <si>
    <t>asn41_windspeed_push= __counter(),</t>
  </si>
  <si>
    <t>asn41_winddir_push  = __counter(),</t>
  </si>
  <si>
    <t>throttle_click_ITER = __counter(),</t>
  </si>
  <si>
    <t>JATO_arm= __counter(),</t>
  </si>
  <si>
    <t>JATO_jettison   = __counter(),</t>
  </si>
  <si>
    <t>GunsightElevationControl_AXIS   = __counter(),</t>
  </si>
  <si>
    <t>pilot_salute= __counter(),</t>
  </si>
  <si>
    <t>left_wheelbrake_AXIS= __counter(),</t>
  </si>
  <si>
    <t>right_wheelbrake_AXIS   = __counter(),</t>
  </si>
  <si>
    <t>AOA_dimming_wheel_AXIS  = __counter(),</t>
  </si>
  <si>
    <t>dest_lat_slew   = __counter(),</t>
  </si>
  <si>
    <t>dest_lon_slew   = __counter(),</t>
  </si>
  <si>
    <t>devices["ILS"]</t>
  </si>
  <si>
    <t xml:space="preserve">  = counter()</t>
  </si>
  <si>
    <t>--devices["TACAN"]</t>
  </si>
  <si>
    <t>devices["AVIONICS"]         = counter()</t>
  </si>
  <si>
    <t>devices["ELECTRIC_SYSTEM"]  = counter()</t>
  </si>
  <si>
    <t>devices["INTERCOM"]         = counter()</t>
  </si>
  <si>
    <t>devices["UHF_RADIO"]        = counter()</t>
  </si>
  <si>
    <t>devices["WEAPON_SYSTEM"]    = counter()</t>
  </si>
  <si>
    <t>devices["HYDRAULIC_SYSTEM"] = counter()</t>
  </si>
  <si>
    <t>devices["CLOCK"]            = counter()</t>
  </si>
  <si>
    <t>devices["ADI"]              = counter()</t>
  </si>
  <si>
    <t>devices["RADAR"]            = counter()</t>
  </si>
  <si>
    <t>devices["EXTANIM"]          = counter()</t>
  </si>
  <si>
    <t>devices["SLATS"]            = counter()</t>
  </si>
  <si>
    <t>devices["AIRBRAKES"]        = counter()</t>
  </si>
  <si>
    <t>devices["FLAPS"]            = counter()</t>
  </si>
  <si>
    <t>devices["GEAR"]             = counter()</t>
  </si>
  <si>
    <t>devices["SPOILERS"]         = counter()</t>
  </si>
  <si>
    <t>devices["CANOPY"]           = counter()</t>
  </si>
  <si>
    <t>devices["HUFFER"]           = counter()</t>
  </si>
  <si>
    <t>devices["RADARWARN"]        = counter()</t>
  </si>
  <si>
    <t>devices["ENGINE"]           = counter()</t>
  </si>
  <si>
    <t>devices["BYPASS_FAN"]       = counter()</t>
  </si>
  <si>
    <t>devices["GUNSIGHT"]         = counter()</t>
  </si>
  <si>
    <t>devices["NAV"]              = counter()</t>
  </si>
  <si>
    <t>--devices["ILS"]              = counter()</t>
  </si>
  <si>
    <t>devices["NAV_TERRAIN"]      = counter()</t>
  </si>
  <si>
    <t>devices["EXT_LIGHTS"]       = counter()</t>
  </si>
  <si>
    <t>devices["TRIM"]             = counter()</t>
  </si>
  <si>
    <t>devices["AFCS"]             = counter()</t>
  </si>
  <si>
    <t>devices["RADIO"]            = counter()</t>
  </si>
  <si>
    <t>devices["OXYGEN"]           = counter()</t>
  </si>
  <si>
    <t>devices["HUD"]              = counter()</t>
  </si>
  <si>
    <t>--devices["CARRIER"]          = counter()</t>
  </si>
  <si>
    <t>devices["RWR"]              = counter()</t>
  </si>
  <si>
    <t>devices["COUNTERMEASURES"]  = counter()</t>
  </si>
  <si>
    <t>--devices["SFMEXTENDER"]      = counter()</t>
  </si>
  <si>
    <t>devices["SHRIKE"]           = counter()</t>
  </si>
  <si>
    <t>devices["SOUNDSYSTEM"]      = counter()</t>
  </si>
  <si>
    <t>devices["NVG"]              = counter()</t>
  </si>
  <si>
    <t>devices["EFM_DATA_BUS"]</t>
  </si>
  <si>
    <t>devices["TEMP1"]            = counter()</t>
  </si>
  <si>
    <t>devices["TEMP2"]            = counter()</t>
  </si>
  <si>
    <t>devices["TEMP3"]            = counter()</t>
  </si>
  <si>
    <t>devices["TEMP4"]            = counter()</t>
  </si>
  <si>
    <t>devices["TEMP5"]            = counter()</t>
  </si>
  <si>
    <t xml:space="preserve">shape_name   </t>
  </si>
  <si>
    <t xml:space="preserve">   = "Cockpit_A-4E"</t>
  </si>
  <si>
    <t>is_EDM</t>
  </si>
  <si>
    <t xml:space="preserve">   = true</t>
  </si>
  <si>
    <t>new_model_format   = true</t>
  </si>
  <si>
    <t>ambient_light    = {255,255,255}</t>
  </si>
  <si>
    <t>ambient_color_day_texture    = {72, 100, 160}</t>
  </si>
  <si>
    <t>ambient_color_night_texture  = {40, 60 ,150}</t>
  </si>
  <si>
    <t>ambient_color_from_devices   = {50, 50, 40}</t>
  </si>
  <si>
    <t>ambient_color_from_panels</t>
  </si>
  <si>
    <t xml:space="preserve"> = {35, 25, 25}</t>
  </si>
  <si>
    <t>dusk_border</t>
  </si>
  <si>
    <t xml:space="preserve"> = 0.4</t>
  </si>
  <si>
    <t>draw_pilot</t>
  </si>
  <si>
    <t xml:space="preserve"> = false</t>
  </si>
  <si>
    <t>external_model_canopy_arg</t>
  </si>
  <si>
    <t xml:space="preserve"> = 38</t>
  </si>
  <si>
    <t>use_external_views = false</t>
  </si>
  <si>
    <t>day_texture_set_value   = 0.0</t>
  </si>
  <si>
    <t>night_texture_set_value = 0.1</t>
  </si>
  <si>
    <t>local controllers = LoRegisterPanelControls()</t>
  </si>
  <si>
    <t>mirrors_data =</t>
  </si>
  <si>
    <t>{</t>
  </si>
  <si>
    <t xml:space="preserve">    center_point </t>
  </si>
  <si>
    <t>= {0.2,0.1,0.00},</t>
  </si>
  <si>
    <t xml:space="preserve">    width </t>
  </si>
  <si>
    <t xml:space="preserve"> </t>
  </si>
  <si>
    <t>= 0.8, --1.2,</t>
  </si>
  <si>
    <t xml:space="preserve">    aspect </t>
  </si>
  <si>
    <t>= 1.5,</t>
  </si>
  <si>
    <t xml:space="preserve">rotation </t>
  </si>
  <si>
    <t>= math.rad(1);</t>
  </si>
  <si>
    <t>animation_speed = 2.0;</t>
  </si>
  <si>
    <t xml:space="preserve">near_clip </t>
  </si>
  <si>
    <t>= 0.1;</t>
  </si>
  <si>
    <t>middle_clip</t>
  </si>
  <si>
    <t>= 10;</t>
  </si>
  <si>
    <t>far_clip</t>
  </si>
  <si>
    <t>= 60000;</t>
  </si>
  <si>
    <t>}</t>
  </si>
  <si>
    <t>mirrors_draw                    = CreateGauge()</t>
  </si>
  <si>
    <t xml:space="preserve">mirrors_draw.arg_number    </t>
  </si>
  <si>
    <t xml:space="preserve">mirrors_draw.input   </t>
  </si>
  <si>
    <t xml:space="preserve">mirrors_draw.output   </t>
  </si>
  <si>
    <t>mirrors_draw.controller         = controllers.mirrors_draw</t>
  </si>
  <si>
    <t xml:space="preserve">Canopy    </t>
  </si>
  <si>
    <t xml:space="preserve">Canopy.arg_number </t>
  </si>
  <si>
    <t xml:space="preserve">Canopy.input   </t>
  </si>
  <si>
    <t xml:space="preserve">Canopy.output  </t>
  </si>
  <si>
    <t xml:space="preserve">Canopy.controller </t>
  </si>
  <si>
    <t xml:space="preserve">CanopyLever    </t>
  </si>
  <si>
    <t xml:space="preserve">CanopyLever.arg_number </t>
  </si>
  <si>
    <t xml:space="preserve">CanopyLever.input   </t>
  </si>
  <si>
    <t xml:space="preserve">CanopyLever.output  </t>
  </si>
  <si>
    <t xml:space="preserve">CanopyLever.controller </t>
  </si>
  <si>
    <t>StickPitch</t>
  </si>
  <si>
    <t>StickPitch.arg_number</t>
  </si>
  <si>
    <t>StickPitch.input</t>
  </si>
  <si>
    <t>StickPitch.output</t>
  </si>
  <si>
    <t>StickPitch.parameter_name</t>
  </si>
  <si>
    <t>StickBank</t>
  </si>
  <si>
    <t>StickBank.arg_number</t>
  </si>
  <si>
    <t>StickBank.input</t>
  </si>
  <si>
    <t>StickBank.output</t>
  </si>
  <si>
    <t>StickBank.parameter_name</t>
  </si>
  <si>
    <t>RudderPedals</t>
  </si>
  <si>
    <t>RudderPedals.arg_number</t>
  </si>
  <si>
    <t>RudderPedals.input</t>
  </si>
  <si>
    <t>RudderPedals.output</t>
  </si>
  <si>
    <t>RudderPedals.parameter_name</t>
  </si>
  <si>
    <t>LeftBrakePedal</t>
  </si>
  <si>
    <t>LeftBrakePedal.arg_number</t>
  </si>
  <si>
    <t>LeftBrakePedal.input</t>
  </si>
  <si>
    <t>LeftBrakePedal.output</t>
  </si>
  <si>
    <t>LeftBrakePedal.parameter_name</t>
  </si>
  <si>
    <t>RightBrakePedal</t>
  </si>
  <si>
    <t>RightBrakePedal.arg_number</t>
  </si>
  <si>
    <t>RightBrakePedal.input</t>
  </si>
  <si>
    <t>RightBrakePedal.output</t>
  </si>
  <si>
    <t>RightBrakePedal.parameter_name</t>
  </si>
  <si>
    <t>Throttle</t>
  </si>
  <si>
    <t>Throttle.arg_number</t>
  </si>
  <si>
    <t>Throttle.input</t>
  </si>
  <si>
    <t>Throttle.output</t>
  </si>
  <si>
    <t>Throttle.parameter_name</t>
  </si>
  <si>
    <t>Landinggearhandle</t>
  </si>
  <si>
    <t>Landinggearhandle.arg_number</t>
  </si>
  <si>
    <t>Landinggearhandle.input</t>
  </si>
  <si>
    <t>Landinggearhandle.output</t>
  </si>
  <si>
    <t>Landinggearhandle.controller</t>
  </si>
  <si>
    <t>PitchTrim</t>
  </si>
  <si>
    <t>PitchTrim.arg_number</t>
  </si>
  <si>
    <t>PitchTrim.input</t>
  </si>
  <si>
    <t>PitchTrim.output</t>
  </si>
  <si>
    <t>PitchTrim.parameter_name</t>
  </si>
  <si>
    <t>RollTrim</t>
  </si>
  <si>
    <t>RollTrim.arg_number</t>
  </si>
  <si>
    <t>RollTrim.input</t>
  </si>
  <si>
    <t>RollTrim.output</t>
  </si>
  <si>
    <t>RollTrim.parameter_name</t>
  </si>
  <si>
    <t>PitchTrimKnob</t>
  </si>
  <si>
    <t>PitchTrimKnob.arg_number</t>
  </si>
  <si>
    <t>PitchTrimKnob.input</t>
  </si>
  <si>
    <t>PitchTrimKnob.output</t>
  </si>
  <si>
    <t>PitchTrimKnob.parameter_name</t>
  </si>
  <si>
    <t>RollTrimKnob</t>
  </si>
  <si>
    <t>RollTrimKnob.arg_number</t>
  </si>
  <si>
    <t>RollTrimKnob.input</t>
  </si>
  <si>
    <t>RollTrimKnob.output</t>
  </si>
  <si>
    <t>RollTrimKnob.parameter_name</t>
  </si>
  <si>
    <t>---------------------------------------------------------------</t>
  </si>
  <si>
    <t>Engine_RPM                          = CreateGauge("parameter")</t>
  </si>
  <si>
    <t>Engine_RPM.arg_number               = 520</t>
  </si>
  <si>
    <t>Engine_RPM.input                    = {0.0, 103.0}</t>
  </si>
  <si>
    <t>Engine_RPM.output                   = {0.0, 1.0}</t>
  </si>
  <si>
    <t>Engine_RPM.parameter_name           = "RPM"</t>
  </si>
  <si>
    <t>Engine_RPMsub                       = CreateGauge("parameter")</t>
  </si>
  <si>
    <t>Engine_RPMsub.arg_number            = 521</t>
  </si>
  <si>
    <t>Engine_RPMsub.input                 = {0.0, 1.0}</t>
  </si>
  <si>
    <t>Engine_RPMsub.output                = {0.0, 1.0}</t>
  </si>
  <si>
    <t>Engine_RPMsub.parameter_name        = "RPM_DECI"</t>
  </si>
  <si>
    <t>CM_bank1_Xx                         = CreateGauge("parameter")</t>
  </si>
  <si>
    <t>CM_bank1_Xx.arg_number              = 526</t>
  </si>
  <si>
    <t>CM_bank1_Xx.input                   = {0.0, 1.0}</t>
  </si>
  <si>
    <t>CM_bank1_Xx.output                  = {0.0, 1.0}</t>
  </si>
  <si>
    <t>CM_bank1_Xx.parameter_name          = "CM_BANK1_Xx"</t>
  </si>
  <si>
    <t>CM_bank1_xX                         = CreateGauge("parameter")</t>
  </si>
  <si>
    <t>CM_bank1_xX.arg_number              = 527</t>
  </si>
  <si>
    <t>CM_bank1_xX.input                   = {0.0, 1.0}</t>
  </si>
  <si>
    <t>CM_bank1_xX.output                  = {0.0, 1.0}</t>
  </si>
  <si>
    <t>CM_bank1_xX.parameter_name          = "CM_BANK1_xX"</t>
  </si>
  <si>
    <t>CM_bank2_Xx                         = CreateGauge("parameter")</t>
  </si>
  <si>
    <t>CM_bank2_Xx.arg_number              = 528</t>
  </si>
  <si>
    <t>CM_bank2_Xx.input                   = {0.0, 1.0}</t>
  </si>
  <si>
    <t>CM_bank2_Xx.output                  = {0.0, 1.0}</t>
  </si>
  <si>
    <t>CM_bank2_Xx.parameter_name          = "CM_BANK2_Xx"</t>
  </si>
  <si>
    <t>CM_bank2_xX                         = CreateGauge("parameter")</t>
  </si>
  <si>
    <t>CM_bank2_xX.arg_number              = 529</t>
  </si>
  <si>
    <t>CM_bank2_xX.input                   = {0.0, 1.0}</t>
  </si>
  <si>
    <t>CM_bank2_xX.output                  = {0.0, 1.0}</t>
  </si>
  <si>
    <t>CM_bank2_xX.parameter_name          = "CM_BANK2_xX"</t>
  </si>
  <si>
    <t>EGT                                 = CreateGauge("parameter")</t>
  </si>
  <si>
    <t>EGT.arg_number                      = 540</t>
  </si>
  <si>
    <t>EGT.input                           = {0, 1000}</t>
  </si>
  <si>
    <t>EGT.output                          = {0.0, 1.0}</t>
  </si>
  <si>
    <t>EGT.parameter_name                  = "EGT_C"</t>
  </si>
  <si>
    <t>local lb_to_kg = 0.453592</t>
  </si>
  <si>
    <t>Engine_Fuel_Flow                    = CreateGauge("parameter")</t>
  </si>
  <si>
    <t>Engine_Fuel_Flow.arg_number         = 560</t>
  </si>
  <si>
    <t>Engine_Fuel_Flow.input              = {0, 300*lb_to_kg/3600, 1000*lb_to_kg/3600, 5000*lb_to_kg/3600, 15000*lb_to_kg/3600} --1000 lb/min =&gt; kg/s</t>
  </si>
  <si>
    <t>Engine_Fuel_Flow.output             = {0.0, 0.01, 0.15, 0.75, 1.00}</t>
  </si>
  <si>
    <t>Engine_Fuel_Flow.parameter_name     = "D_FUEL_FLOW"</t>
  </si>
  <si>
    <t>OilPressure                         = CreateGauge("parameter")</t>
  </si>
  <si>
    <t>OilPressure.arg_number              = 152</t>
  </si>
  <si>
    <t>OilPressure.input                   = {0.0, 100.0}  --psi</t>
  </si>
  <si>
    <t>OilPressure.output                  = {0.0, 1.0}</t>
  </si>
  <si>
    <t>OilPressure.parameter_name          = "OIL_PRESSURE"</t>
  </si>
  <si>
    <t>PressureRatio                       = CreateGauge("parameter")</t>
  </si>
  <si>
    <t>PressureRatio.arg_number            = 151</t>
  </si>
  <si>
    <t>PressureRatio.input                 = {1.2, 3.4}</t>
  </si>
  <si>
    <t>PressureRatio.output                = {0.0, 1.0}</t>
  </si>
  <si>
    <t>PressureRatio.parameter_name        = "PRESSURE_RATIO"</t>
  </si>
  <si>
    <t>ManualFuelControl_Warn                       = CreateGauge("parameter")</t>
  </si>
  <si>
    <t>ManualFuelControl_Warn.arg_number            = 105</t>
  </si>
  <si>
    <t>ManualFuelControl_Warn.input                 = {0.0, 1.0}</t>
  </si>
  <si>
    <t>ManualFuelControl_Warn.output                = {0.0, 1.0}</t>
  </si>
  <si>
    <t>ManualFuelControl_Warn.parameter_name        = "MANUAL_FUEL_CONTROL_WARN"</t>
  </si>
  <si>
    <t>FlapsIndicator                  = CreateGauge("parameter")</t>
  </si>
  <si>
    <t>FlapsIndicator.arg_number       = 23</t>
  </si>
  <si>
    <t>FlapsIndicator.parameter_name   = "D_FLAPS_IND"</t>
  </si>
  <si>
    <t>FlapsIndicator.input            = {0.0, 1.0}    -- percentage down relative to travel limits</t>
  </si>
  <si>
    <t>FlapsIndicator.output           = {0.0, 0.95}</t>
  </si>
  <si>
    <t>--[[</t>
  </si>
  <si>
    <t>TailhookLever                  = CreateGauge("parameter")</t>
  </si>
  <si>
    <t>TailhookLever.arg_number       = 10</t>
  </si>
  <si>
    <t>TailhookLever.parameter_name   = "D_TAIL_HOOK"</t>
  </si>
  <si>
    <t>TailhookLever.input            = {0.0, 1.0}</t>
  </si>
  <si>
    <t>TailhookLever.output           = {0.0, 1.0}</t>
  </si>
  <si>
    <t>]]--</t>
  </si>
  <si>
    <t>GearNose                        = CreateGauge("parameter")</t>
  </si>
  <si>
    <t>GearNose.arg_number             = 20</t>
  </si>
  <si>
    <t>GearNose.parameter_name         = "GEAR_NOSE"</t>
  </si>
  <si>
    <t>GearNose.input                  = {0.0, 1.0}</t>
  </si>
  <si>
    <t>GearNose.output                 = {0.0, 1.0}</t>
  </si>
  <si>
    <t>GearLeft                        = CreateGauge("parameter")</t>
  </si>
  <si>
    <t>GearLeft.arg_number             = 21</t>
  </si>
  <si>
    <t>GearLeft.parameter_name         = "GEAR_LEFT"</t>
  </si>
  <si>
    <t>GearLeft.input                  = {0.0, 1.0}</t>
  </si>
  <si>
    <t>GearLeft.output                 = {0.0, 1.0}</t>
  </si>
  <si>
    <t>GearRight                       = CreateGauge("parameter")</t>
  </si>
  <si>
    <t>GearRight.arg_number            = 22</t>
  </si>
  <si>
    <t>GearRight.parameter_name        = "GEAR_RIGHT"</t>
  </si>
  <si>
    <t>GearRight.input                 = {0.0, 1.0}</t>
  </si>
  <si>
    <t>GearRight.output                = {0.0, 1.0}</t>
  </si>
  <si>
    <t>GearLight                       = CreateGauge("parameter")</t>
  </si>
  <si>
    <t>GearLight.arg_number            = 27</t>
  </si>
  <si>
    <t>GearLight.parameter_name        = "GEAR_LIGHT"</t>
  </si>
  <si>
    <t>GearLight.input                 = {0.0, 1.0}</t>
  </si>
  <si>
    <t>GearLight.output                = {0.0, 1.0}</t>
  </si>
  <si>
    <t>HideStick                       = CreateGauge("parameter")</t>
  </si>
  <si>
    <t>HideStick.arg_number            = 153</t>
  </si>
  <si>
    <t>HideStick.parameter_name        = "HIDE_STICK"</t>
  </si>
  <si>
    <t>HideStick.input                 = {0.0, 1.0}</t>
  </si>
  <si>
    <t>HideStick.output                = {0.0, 1.0}</t>
  </si>
  <si>
    <t>FuelGauge                       = CreateGauge("parameter")</t>
  </si>
  <si>
    <t>FuelGauge.arg_number            = 580</t>
  </si>
  <si>
    <t>FuelGauge.parameter_name        = "D_FUEL"</t>
  </si>
  <si>
    <t>FuelGauge.input                 = {0.0, 6600.0} -- pounds</t>
  </si>
  <si>
    <t>FuelGauge.output                = {0.0, 1.0}</t>
  </si>
  <si>
    <t>StandbyAttHorizon</t>
  </si>
  <si>
    <t>StandbyAttHorizon.arg_number</t>
  </si>
  <si>
    <t xml:space="preserve">   </t>
  </si>
  <si>
    <t>StandbyAttHorizon.parameter_name        = "ATTGYRO_STBY_HORIZ"</t>
  </si>
  <si>
    <t>StandbyAttHorizon.input</t>
  </si>
  <si>
    <t xml:space="preserve">StandbyAttHorizon.output </t>
  </si>
  <si>
    <t xml:space="preserve">IASGauge             </t>
  </si>
  <si>
    <t>IASGauge.parameter_name         = "D_IAS_DEG"</t>
  </si>
  <si>
    <t>IASGauge.arg_number</t>
  </si>
  <si>
    <t xml:space="preserve">            = 880</t>
  </si>
  <si>
    <t>IASGauge.input</t>
  </si>
  <si>
    <t xml:space="preserve">        = {0.0, 360.0}  -- rotation in degrees, calibration in avionics.lua</t>
  </si>
  <si>
    <t>IASGauge.output</t>
  </si>
  <si>
    <t xml:space="preserve">            = {0.0, 1.0}</t>
  </si>
  <si>
    <t>MachDisc</t>
  </si>
  <si>
    <t>MachDisc.arg_number</t>
  </si>
  <si>
    <t xml:space="preserve">    </t>
  </si>
  <si>
    <t>MachDisc.parameter_name         = "D_IAS_MACH_DEG"</t>
  </si>
  <si>
    <t>MachDisc.input</t>
  </si>
  <si>
    <t xml:space="preserve">MachDisc.output </t>
  </si>
  <si>
    <t>IASIndex</t>
  </si>
  <si>
    <t>IASIndex.arg_number</t>
  </si>
  <si>
    <t>IASIndex.parameter_name         = "D_IAS_IDX"</t>
  </si>
  <si>
    <t>IASIndex.input</t>
  </si>
  <si>
    <t xml:space="preserve">IASIndex.output </t>
  </si>
  <si>
    <t>MachIndex</t>
  </si>
  <si>
    <t>MachIndex.arg_number</t>
  </si>
  <si>
    <t xml:space="preserve">    = 883</t>
  </si>
  <si>
    <t>MachIndex.parameter_name        = "D_MACH_IDX"</t>
  </si>
  <si>
    <t>MachIndex.input</t>
  </si>
  <si>
    <t xml:space="preserve">MachIndex.output </t>
  </si>
  <si>
    <t>local ft_to_meter = 0.3048</t>
  </si>
  <si>
    <t>RadarAltimeter</t>
  </si>
  <si>
    <t>RadarAltimeter.arg_number</t>
  </si>
  <si>
    <t>RadarAltimeter.input</t>
  </si>
  <si>
    <t>RadarAltimeter.output</t>
  </si>
  <si>
    <t>= {0.0, 0.25, 0.30, 0.35, 0.45, 0.55, 0.65, 0.80, 0.95, 1.00} -- from 0.95 to 1 (above 5000') the need is behind the mask</t>
  </si>
  <si>
    <t>RadarAltimeter.parameter_name   = "D_RADAR_ALT"</t>
  </si>
  <si>
    <t>LAWS_indexer</t>
  </si>
  <si>
    <t>LAWS_indexer.arg_number</t>
  </si>
  <si>
    <t>LAWS_indexer.input</t>
  </si>
  <si>
    <t>LAWS_indexer.output</t>
  </si>
  <si>
    <t>LAWS_indexer.parameter_name   = "D_RADAR_IDX"</t>
  </si>
  <si>
    <t>LAWS_OFF</t>
  </si>
  <si>
    <t>LAWS_OFF.arg_number</t>
  </si>
  <si>
    <t>LAWS_OFF.input</t>
  </si>
  <si>
    <t>LAWS_OFF.output</t>
  </si>
  <si>
    <t>LAWS_OFF.parameter_name   = "D_RADAR_OFF"</t>
  </si>
  <si>
    <t>LAWS_light_gauge</t>
  </si>
  <si>
    <t>LAWS_light_gauge.arg_number</t>
  </si>
  <si>
    <t>LAWS_light_gauge.input</t>
  </si>
  <si>
    <t>LAWS_light_gauge.output</t>
  </si>
  <si>
    <t>LAWS_light_gauge.parameter_name   = "D_RADAR_WARN"</t>
  </si>
  <si>
    <t>Oil_light_gauge                      = CreateGauge("parameter")</t>
  </si>
  <si>
    <t>Oil_light_gauge.arg_number           = 150</t>
  </si>
  <si>
    <t>Oil_light_gauge.input                = {0.0, 1.0}</t>
  </si>
  <si>
    <t>Oil_light_gauge.output               = {0.0, 1.0}</t>
  </si>
  <si>
    <t>Oil_light_gauge.parameter_name       = "D_OIL_LOW"</t>
  </si>
  <si>
    <t>INDICATOR_BRIGHTNESS                      = CreateGauge("parameter")</t>
  </si>
  <si>
    <t>INDICATOR_BRIGHTNESS.arg_number           = 856</t>
  </si>
  <si>
    <t>INDICATOR_BRIGHTNESS.input                = {0.0, 1.0}</t>
  </si>
  <si>
    <t>INDICATOR_BRIGHTNESS.output               = {0.0, 1.0}</t>
  </si>
  <si>
    <t>INDICATOR_BRIGHTNESS.parameter_name       = "D_INDICATOR_BRIGHTNESS"</t>
  </si>
  <si>
    <t>AOA_BRIGHTNESS                      = CreateGauge("parameter")</t>
  </si>
  <si>
    <t>AOA_BRIGHTNESS.arg_number           = 857</t>
  </si>
  <si>
    <t>AOA_BRIGHTNESS.input                = {0.0, 1.0}</t>
  </si>
  <si>
    <t>AOA_BRIGHTNESS.output               = {0.001, 0.6}</t>
  </si>
  <si>
    <t>AOA_BRIGHTNESS.parameter_name       = "D_AOA_BRIGHTNESS"</t>
  </si>
  <si>
    <t>Glareshield_BRIGHTNESS                      = CreateGauge("parameter")</t>
  </si>
  <si>
    <t>Glareshield_BRIGHTNESS.arg_number           = 858</t>
  </si>
  <si>
    <t>Glareshield_BRIGHTNESS.input                = {0.0, 1.0}</t>
  </si>
  <si>
    <t>Glareshield_BRIGHTNESS.output               = {0.0, 0.1}</t>
  </si>
  <si>
    <t>Glareshield_BRIGHTNESS.parameter_name       = "D_GLARE_BRIGHTNESS"</t>
  </si>
  <si>
    <t>Glareshield_WHEELS                      = CreateGauge("parameter")</t>
  </si>
  <si>
    <t>Glareshield_WHEELS.arg_number           = 154</t>
  </si>
  <si>
    <t>Glareshield_WHEELS.input                = {0.0, 1.0}</t>
  </si>
  <si>
    <t>Glareshield_WHEELS.output               = {0.0, 1.0}</t>
  </si>
  <si>
    <t>Glareshield_WHEELS.parameter_name       = "D_GLARE_WHEELS"</t>
  </si>
  <si>
    <t>Glareshield_LABS</t>
  </si>
  <si>
    <t>Glareshield_LABS.arg_number</t>
  </si>
  <si>
    <t>Glareshield_LABS.input</t>
  </si>
  <si>
    <t>Glareshield_LABS.output</t>
  </si>
  <si>
    <t>Glareshield_LABS.parameter_name   = "D_GLARE_LABS"</t>
  </si>
  <si>
    <t>Glareshield_LAWS</t>
  </si>
  <si>
    <t>Glareshield_LAWS.arg_number</t>
  </si>
  <si>
    <t>Glareshield_LAWS.input</t>
  </si>
  <si>
    <t>Glareshield_LAWS.output</t>
  </si>
  <si>
    <t>Glareshield_LAWS.parameter_name   = "D_RADAR_WARN"</t>
  </si>
  <si>
    <t>Glareshield_OBST                        = CreateGauge("parameter")</t>
  </si>
  <si>
    <t>Glareshield_OBST.arg_number             = 157</t>
  </si>
  <si>
    <t>Glareshield_OBST.input                  = {0.0, 1.0}</t>
  </si>
  <si>
    <t>Glareshield_OBST.output                 = {0.0, 1.0}</t>
  </si>
  <si>
    <t>Glareshield_OBST.parameter_name         = "D_GLARE_OBST"</t>
  </si>
  <si>
    <t>Glareshield_IFF                         = CreateGauge("parameter")</t>
  </si>
  <si>
    <t>Glareshield_IFF.arg_number              = 158</t>
  </si>
  <si>
    <t>Glareshield_IFF.input                   = {0.0, 1.0}</t>
  </si>
  <si>
    <t>Glareshield_IFF.output                  = {0.0, 1.0}</t>
  </si>
  <si>
    <t>Glareshield_IFF.parameter_name          = "D_GLARE_IFF"</t>
  </si>
  <si>
    <t>Glareshield_FIRE                        = CreateGauge("parameter")</t>
  </si>
  <si>
    <t>Glareshield_FIRE.arg_number             = 159</t>
  </si>
  <si>
    <t>Glareshield_FIRE.input                  = {0.0, 1.0}</t>
  </si>
  <si>
    <t>Glareshield_FIRE.output                 = {0.0, 1.0}</t>
  </si>
  <si>
    <t>Glareshield_FIRE.parameter_name         = "D_GLARE_FIRE"</t>
  </si>
  <si>
    <t>BDHI_Heading                        = CreateGauge("parameter")</t>
  </si>
  <si>
    <t>BDHI_Heading.parameter_name         = "BDHI_HDG"</t>
  </si>
  <si>
    <t>BDHI_Heading.arg_number             = 780</t>
  </si>
  <si>
    <t>BDHI_Heading.input                  = {0.0, 360.0}</t>
  </si>
  <si>
    <t>BDHI_Heading.output                 = {0.0, 1.0}</t>
  </si>
  <si>
    <t>BDHI_Needle1                        = CreateGauge("parameter")</t>
  </si>
  <si>
    <t>BDHI_Needle1.parameter_name         = "BDHI_NEEDLE1"</t>
  </si>
  <si>
    <t>BDHI_Needle1.arg_number             = 781</t>
  </si>
  <si>
    <t>BDHI_Needle1.input                  = {0.0, 360.0}</t>
  </si>
  <si>
    <t>BDHI_Needle1.output                 = {0.0, 1.0}</t>
  </si>
  <si>
    <t>BDHI_Needle2                        = CreateGauge("parameter")</t>
  </si>
  <si>
    <t>BDHI_Needle2.parameter_name         = "BDHI_NEEDLE2"</t>
  </si>
  <si>
    <t>BDHI_Needle2.arg_number             = 782</t>
  </si>
  <si>
    <t>BDHI_Needle2.input                  = {0.0, 360.0}</t>
  </si>
  <si>
    <t>BDHI_Needle2.output                 = {0.0, 1.0}</t>
  </si>
  <si>
    <t>BDHI_DME_Flag                       = CreateGauge("parameter")</t>
  </si>
  <si>
    <t>BDHI_DME_Flag.parameter_name        = "BDHI_DME_FLAG"</t>
  </si>
  <si>
    <t>BDHI_DME_Flag.arg_number            = 786</t>
  </si>
  <si>
    <t>BDHI_DME_Flag.input                 = {0, 1.0}</t>
  </si>
  <si>
    <t>BDHI_DME_Flag.output                = {0, 1.0}</t>
  </si>
  <si>
    <t>BDHI_DME_Xxx                        = CreateGauge("parameter")</t>
  </si>
  <si>
    <t>BDHI_DME_Xxx.parameter_name         = "BDHI_DME_Xxx"</t>
  </si>
  <si>
    <t>BDHI_DME_Xxx.arg_number             = 785</t>
  </si>
  <si>
    <t>BDHI_DME_Xxx.input                  = {0, 1.0}</t>
  </si>
  <si>
    <t>BDHI_DME_Xxx.output                 = {0, 1.00}</t>
  </si>
  <si>
    <t>BDHI_DME_xXx                        = CreateGauge("parameter")</t>
  </si>
  <si>
    <t>BDHI_DME_xXx.parameter_name         = "BDHI_DME_xXx"</t>
  </si>
  <si>
    <t>BDHI_DME_xXx.arg_number             = 784</t>
  </si>
  <si>
    <t>BDHI_DME_xXx.input                  = {0, 1.0}</t>
  </si>
  <si>
    <t>BDHI_DME_xXx.output                 = {0, 1.00}</t>
  </si>
  <si>
    <t>BDHI_DME_xxX                        = CreateGauge("parameter")</t>
  </si>
  <si>
    <t>BDHI_DME_xxX.parameter_name         = "BDHI_DME_xxX"</t>
  </si>
  <si>
    <t>BDHI_DME_xxX.arg_number             = 783</t>
  </si>
  <si>
    <t>BDHI_DME_xxX.input                  = {0, 1.0}</t>
  </si>
  <si>
    <t>BDHI_DME_xxX.output                 = {0, 1.00}</t>
  </si>
  <si>
    <t>BDHI_ILS_GS                         = CreateGauge("parameter")</t>
  </si>
  <si>
    <t>BDHI_ILS_GS.parameter_name          = "BDHI_ILS_GS"</t>
  </si>
  <si>
    <t>BDHI_ILS_GS.arg_number              = 381</t>
  </si>
  <si>
    <t>BDHI_ILS_GS.input                   = {-1.0, 1.0}</t>
  </si>
  <si>
    <t>BDHI_ILS_GS.output                  = {-1.0, 1.0}</t>
  </si>
  <si>
    <t>BDHI_ILS_LOC                        = CreateGauge("parameter")</t>
  </si>
  <si>
    <t>BDHI_ILS_LOC.parameter_name         = "BDHI_ILS_LOC"</t>
  </si>
  <si>
    <t>BDHI_ILS_LOC.arg_number             = 382</t>
  </si>
  <si>
    <t>BDHI_ILS_LOC.input                  = {-1.0, 1.0}</t>
  </si>
  <si>
    <t>BDHI_ILS_LOC.output                 = {-1.0, 1.0}</t>
  </si>
  <si>
    <t>-- GAUGE #41 Altimeter</t>
  </si>
  <si>
    <t>Altimeter</t>
  </si>
  <si>
    <t>Altimeter.parameter_name    = "D_ALT_NEEDLE"</t>
  </si>
  <si>
    <t>Altimeter.arg_number</t>
  </si>
  <si>
    <t>Altimeter.input</t>
  </si>
  <si>
    <t>= {0.0, 1000.0}  -- 0 to 1000 feet</t>
  </si>
  <si>
    <t>Altimeter.output</t>
  </si>
  <si>
    <t>Altimeter10K</t>
  </si>
  <si>
    <t>Altimeter10K.parameter_name = "D_ALT_10K"</t>
  </si>
  <si>
    <t>Altimeter10K.arg_number</t>
  </si>
  <si>
    <t xml:space="preserve">    = 821</t>
  </si>
  <si>
    <t>Altimeter10K.input</t>
  </si>
  <si>
    <t>= {0.0, 9900, 10000, 19900, 20000, 29900, 30000, 39900, 40000, 49900, 50000, 59900, 60000, 69900, 70000, 79900, 80000, 89900, 90000, 99900, 100000.0}  -- 0 to 100,000 feet</t>
  </si>
  <si>
    <t>Altimeter10K.output</t>
  </si>
  <si>
    <t>Altimeter1K</t>
  </si>
  <si>
    <t>Altimeter1K.parameter_name  = "D_ALT_1K"</t>
  </si>
  <si>
    <t>Altimeter1K.arg_number</t>
  </si>
  <si>
    <t>Altimeter1K.input</t>
  </si>
  <si>
    <t>= {0.0, 10000.0}  -- 0 to 10,000 feet</t>
  </si>
  <si>
    <t>Altimeter1K.output</t>
  </si>
  <si>
    <t>Altimeter100s</t>
  </si>
  <si>
    <t>Altimeter100s.parameter_name    = "D_ALT_100S"</t>
  </si>
  <si>
    <t>Altimeter100s.arg_number</t>
  </si>
  <si>
    <t>Altimeter100s.input</t>
  </si>
  <si>
    <t>Altimeter100s.output</t>
  </si>
  <si>
    <t>AltAdjNNxx                  = CreateGauge("parameter")</t>
  </si>
  <si>
    <t>AltAdjNNxx.parameter_name   = "ALT_ADJ_NNxx"</t>
  </si>
  <si>
    <t>AltAdjNNxx.arg_number       = 824</t>
  </si>
  <si>
    <t>AltAdjNNxx.input            = {29, 30}</t>
  </si>
  <si>
    <t>AltAdjNNxx.output           = {0, 1}        -- animates from 0.500 ("29") to 0.510 ("30") / 0.0 to 0.500 = 29,</t>
  </si>
  <si>
    <t>AltAdjxxNx                  = CreateGauge("parameter")</t>
  </si>
  <si>
    <t>AltAdjxxNx.parameter_name   = "ALT_ADJ_xxNx"</t>
  </si>
  <si>
    <t>AltAdjxxNx.arg_number       = 825</t>
  </si>
  <si>
    <t>AltAdjxxNx.input            = {0, 10}</t>
  </si>
  <si>
    <t>AltAdjxxNx.output           = {0, 1}        -- animates from 0.x90 ("x") to 0.x99 ("x+1")  / e.g. .200 to .290 = 2, .291 to .299 rolling, .300 = "3"</t>
  </si>
  <si>
    <t>AltAdjxxxN                  = CreateGauge("parameter")</t>
  </si>
  <si>
    <t>AltAdjxxxN.parameter_name   = "ALT_ADJ_xxxN"</t>
  </si>
  <si>
    <t>AltAdjxxxN.arg_number       = 826</t>
  </si>
  <si>
    <t>AltAdjxxxN.input            = {0, 10}</t>
  </si>
  <si>
    <t>AltAdjxxxN.output           = {0, 1}        -- animates from 0.x90 ("x") to 0.x99 ("x+1")  / e.g. .200 to .290 = 2, .291 to .299 rolling, .300 = "3"</t>
  </si>
  <si>
    <t>CabinAlt                    = CreateGauge("parameter")</t>
  </si>
  <si>
    <t>CabinAlt.parameter_name     = "CABIN_ALT"</t>
  </si>
  <si>
    <t>CabinAlt.arg_number         = 710</t>
  </si>
  <si>
    <t>CabinAlt.input              = {0,50000}</t>
  </si>
  <si>
    <t>CabinAlt.output             = {0,1}         -- animates from 0 at 180 degrees, through 0, to ~120 degrees for 1.0</t>
  </si>
  <si>
    <t>LiquidOxygen                = CreateGauge("parameter")</t>
  </si>
  <si>
    <t>LiquidOxygen.parameter_name = "LIQUID_O2"</t>
  </si>
  <si>
    <t>LiquidOxygen.arg_number     = 760</t>
  </si>
  <si>
    <t>LiquidOxygen.input          = {0,10}</t>
  </si>
  <si>
    <t>LiquidOxygen.output         = {0,1}         -- animates from 0 at 270 degrees, through 0, to 90 degrees for 10 on the gauge</t>
  </si>
  <si>
    <t>Oxygen_light_gauge                      = CreateGauge("parameter")</t>
  </si>
  <si>
    <t>Oxygen_light_gauge.arg_number           = 761</t>
  </si>
  <si>
    <t>Oxygen_light_gauge.input                = {0.0, 1.0}</t>
  </si>
  <si>
    <t>Oxygen_light_gauge.output               = {0.0, 1.0}</t>
  </si>
  <si>
    <t>Oxygen_light_gauge.parameter_name       = "D_OXYGEN_LOW"</t>
  </si>
  <si>
    <t>Oxygen_flag_gauge                      = CreateGauge("parameter")</t>
  </si>
  <si>
    <t>Oxygen_flag_gauge.arg_number           = 762</t>
  </si>
  <si>
    <t>Oxygen_flag_gauge.input                = {0.0, 1.0}</t>
  </si>
  <si>
    <t>Oxygen_flag_gauge.output               = {0.0, 1.0}</t>
  </si>
  <si>
    <t>Oxygen_flag_gauge.parameter_name       = "D_OXYGEN_OFF"</t>
  </si>
  <si>
    <t>Accel_cur</t>
  </si>
  <si>
    <t xml:space="preserve">    = CreateGauge("parameter")</t>
  </si>
  <si>
    <t>Accel_cur.arg_number</t>
  </si>
  <si>
    <t xml:space="preserve">    = 360</t>
  </si>
  <si>
    <t>Accel_cur.input</t>
  </si>
  <si>
    <t xml:space="preserve">    = {-5, 0, 5, 10}  --G</t>
  </si>
  <si>
    <t>Accel_cur.output</t>
  </si>
  <si>
    <t xml:space="preserve">    = {-1.0, 0.0, 0.50, 1.0}</t>
  </si>
  <si>
    <t>Accel_cur.parameter_name        = "ACCEL_CUR"</t>
  </si>
  <si>
    <t>Accel_max                       = CreateGauge("parameter")</t>
  </si>
  <si>
    <t>Accel_max.arg_number            = 137</t>
  </si>
  <si>
    <t>Accel_max.input                 = {-5, 0, 5, 10}  --G</t>
  </si>
  <si>
    <t>Accel_max.output                = {-1.0, 0.0, 0.50, 1.0}</t>
  </si>
  <si>
    <t>Accel_max.parameter_name        = "ACCEL_MAX"</t>
  </si>
  <si>
    <t>Accel_min                       = CreateGauge("parameter")</t>
  </si>
  <si>
    <t>Accel_min.arg_number            = 138</t>
  </si>
  <si>
    <t>Accel_min.input                 = {-5, 0, 5, 10}  --G</t>
  </si>
  <si>
    <t>Accel_min.output                = {-1.0, 0.0, 0.50, 1.0}</t>
  </si>
  <si>
    <t>Accel_min.parameter_name        = "ACCEL_MIN"</t>
  </si>
  <si>
    <t>VerticalVelocity</t>
  </si>
  <si>
    <t>VerticalVelocity.arg_number</t>
  </si>
  <si>
    <t>VerticalVelocity.input</t>
  </si>
  <si>
    <t>= {-6000*ft_to_meter/60, -4000*ft_to_meter/60, -2000*ft_to_meter/60, -1000*ft_to_meter/60, -500*ft_to_meter/60, 0, 500*ft_to_meter/60, 1000*ft_to_meter/60, 2000*ft_to_meter/60, 4000*ft_to_meter/60, 6000*ft_to_meter/60} --1000ft/min =&gt; m/s</t>
  </si>
  <si>
    <t>VerticalVelocity.output</t>
  </si>
  <si>
    <t>VerticalVelocity.parameter_name = "VVI"</t>
  </si>
  <si>
    <t>ADIPitch                        = CreateGauge("parameter")</t>
  </si>
  <si>
    <t>ADIPitch.parameter_name         = "ADI_PITCH"</t>
  </si>
  <si>
    <t>ADIPitch.arg_number             = 383</t>
  </si>
  <si>
    <t>ADIPitch.input                  = {-180, 180}</t>
  </si>
  <si>
    <t>ADIPitch.output                 = {-1, 1}</t>
  </si>
  <si>
    <t>ADIRoll                         = CreateGauge("parameter")</t>
  </si>
  <si>
    <t>ADIRoll.parameter_name          = "ADI_ROLL"</t>
  </si>
  <si>
    <t>ADIRoll.arg_number              = 384</t>
  </si>
  <si>
    <t>ADIRoll.input                   = {-180, 180}</t>
  </si>
  <si>
    <t>ADIRoll.output                  = {-1, 1}</t>
  </si>
  <si>
    <t>ADIHeading                      = CreateGauge("parameter")</t>
  </si>
  <si>
    <t>ADIHeading.parameter_name       = "ADI_HDG"</t>
  </si>
  <si>
    <t>ADIHeading.arg_number           = 385</t>
  </si>
  <si>
    <t>ADIHeading.input                = {0, 360}</t>
  </si>
  <si>
    <t>ADIHeading.output               = {-1, 1}</t>
  </si>
  <si>
    <t>ADIOFF                          = CreateGauge("parameter")</t>
  </si>
  <si>
    <t>ADIOFF.parameter_name           = "ADI_OFF"</t>
  </si>
  <si>
    <t>ADIOFF.arg_number               = 387</t>
  </si>
  <si>
    <t>ADIOFF.input                    = {0.0, 1.0}</t>
  </si>
  <si>
    <t>ADIOFF.output                   = {0.0, 1.0}</t>
  </si>
  <si>
    <t>ADISlip                          = CreateGauge("parameter")</t>
  </si>
  <si>
    <t>ADISlip.parameter_name           = "ADI_SLIP"</t>
  </si>
  <si>
    <t>ADISlip.arg_number               = 388</t>
  </si>
  <si>
    <t>ADISlip.input                    = {-1.0, 1.0}</t>
  </si>
  <si>
    <t>ADISlip.output                   = {-1.0, 1.0}</t>
  </si>
  <si>
    <t>ADITurn                          = CreateGauge("parameter")</t>
  </si>
  <si>
    <t>ADITurn.parameter_name           = "ADI_TURN"</t>
  </si>
  <si>
    <t>ADITurn.arg_number               = 389</t>
  </si>
  <si>
    <t>ADITurn.input                    = {-1.0, 1.0}</t>
  </si>
  <si>
    <t>ADITurn.output                   = {-1.0, 1.0}</t>
  </si>
  <si>
    <t>BackupCompass                      = CreateGauge("parameter")</t>
  </si>
  <si>
    <t>BackupCompass.parameter_name       = "COMPASS_HDG"</t>
  </si>
  <si>
    <t>BackupCompass.arg_number           = 148</t>
  </si>
  <si>
    <t>BackupCompass.input                = {0, 360}</t>
  </si>
  <si>
    <t>BackupCompass.output               = {-1, 1}</t>
  </si>
  <si>
    <t>AttGyroStbyPitch                = CreateGauge("parameter")</t>
  </si>
  <si>
    <t>AttGyroStbyPitch.parameter_name = "ATTGYRO_STBY_PITCH"</t>
  </si>
  <si>
    <t>AttGyroStbyPitch.arg_number     = 660</t>
  </si>
  <si>
    <t>AttGyroStbyPitch.input          = {-180, 180}</t>
  </si>
  <si>
    <t>AttGyroStbyPitch.output         = {-1.0, 1.0}</t>
  </si>
  <si>
    <t>AttGyroStbyRoll                 = CreateGauge("parameter")</t>
  </si>
  <si>
    <t>AttGyroStbyRoll.parameter_name  = "ATTGYRO_STBY_ROLL"</t>
  </si>
  <si>
    <t>AttGyroStbyRoll.arg_number      = 661</t>
  </si>
  <si>
    <t>AttGyroStbyRoll.input           = {-180, 180}</t>
  </si>
  <si>
    <t>AttGyroStbyRoll.output          = {-1.0, 1.0}</t>
  </si>
  <si>
    <t>AttGyroStbyOFF                 = CreateGauge("parameter")</t>
  </si>
  <si>
    <t>AttGyroStbyOFF.parameter_name  = "ATTGYRO_STBY_OFF"</t>
  </si>
  <si>
    <t>AttGyroStbyOFF.arg_number      = 664</t>
  </si>
  <si>
    <t>AttGyroStbyOFF.input           = {0.0, 1.0}</t>
  </si>
  <si>
    <t>AttGyroStbyOFF.output          = {0.0, 1.0}</t>
  </si>
  <si>
    <t>AWRSPower</t>
  </si>
  <si>
    <t>AWRSPower.arg_number</t>
  </si>
  <si>
    <t>AWRSPower.input</t>
  </si>
  <si>
    <t xml:space="preserve">    = {0.0, 1.0}</t>
  </si>
  <si>
    <t>AWRSPower.output</t>
  </si>
  <si>
    <t>AWRSPower.parameter_name    = "AWRS_POWER"</t>
  </si>
  <si>
    <t>GunsightReflector</t>
  </si>
  <si>
    <t>GunsightReflector.arg_number</t>
  </si>
  <si>
    <t>= 894 -- 1 is upright, 0 is lowered</t>
  </si>
  <si>
    <t>GunsightReflector.input</t>
  </si>
  <si>
    <t>GunsightReflector.output</t>
  </si>
  <si>
    <t>GunsightReflector.parameter_name   = "D_GUNSIGHT_REFLECTOR"</t>
  </si>
  <si>
    <t>Ladder_Brightness</t>
  </si>
  <si>
    <t>Ladder_Brightness.arg_number</t>
  </si>
  <si>
    <t>Ladder_Brightness.input</t>
  </si>
  <si>
    <t>Ladder_Brightness.output</t>
  </si>
  <si>
    <t>Ladder_Brightness.parameter_name   = "D_LADDER_BRIGHTNESS"</t>
  </si>
  <si>
    <t>Ladder_FuelBoostCaution</t>
  </si>
  <si>
    <t>Ladder_FuelBoostCaution.arg_number</t>
  </si>
  <si>
    <t>Ladder_FuelBoostCaution.input</t>
  </si>
  <si>
    <t>Ladder_FuelBoostCaution.output</t>
  </si>
  <si>
    <t>Ladder_FuelBoostCaution.parameter_name   = "D_FUELBOOST_CAUTION"</t>
  </si>
  <si>
    <t>Ladder_ControlHydraulicCaution</t>
  </si>
  <si>
    <t>Ladder_ControlHydraulicCaution.arg_number</t>
  </si>
  <si>
    <t>Ladder_ControlHydraulicCaution.input</t>
  </si>
  <si>
    <t>Ladder_ControlHydraulicCaution.output</t>
  </si>
  <si>
    <t>Ladder_ControlHydraulicCaution.parameter_name   = "D_CONTHYD_CAUTION"</t>
  </si>
  <si>
    <t>Ladder_UtilityHydraulicCaution</t>
  </si>
  <si>
    <t>Ladder_UtilityHydraulicCaution.arg_number</t>
  </si>
  <si>
    <t>Ladder_UtilityHydraulicCaution.input</t>
  </si>
  <si>
    <t>Ladder_UtilityHydraulicCaution.output</t>
  </si>
  <si>
    <t>Ladder_UtilityHydraulicCaution.parameter_name   = "D_UTILHYD_CAUTION"</t>
  </si>
  <si>
    <t>Ladder_FuelTransCaution</t>
  </si>
  <si>
    <t>Ladder_FuelTransCaution.arg_number</t>
  </si>
  <si>
    <t>Ladder_FuelTransCaution.input</t>
  </si>
  <si>
    <t>Ladder_FuelTransCaution.output</t>
  </si>
  <si>
    <t>Ladder_FuelTransCaution.parameter_name   = "D_FUELTRANS_CAUTION"</t>
  </si>
  <si>
    <t>Ladder_SpdBrkCaution</t>
  </si>
  <si>
    <t>Ladder_SpdBrkCaution.arg_number</t>
  </si>
  <si>
    <t>Ladder_SpdBrkCaution.input</t>
  </si>
  <si>
    <t>Ladder_SpdBrkCaution.output</t>
  </si>
  <si>
    <t>Ladder_SpdBrkCaution.parameter_name   = "D_SPDBRK_CAUTION"</t>
  </si>
  <si>
    <t>Ladder_SpoilerCaution</t>
  </si>
  <si>
    <t>Ladder_SpoilerCaution.arg_number</t>
  </si>
  <si>
    <t>Ladder_SpoilerCaution.input</t>
  </si>
  <si>
    <t>Ladder_SpoilerCaution.output</t>
  </si>
  <si>
    <t>Ladder_SpoilerCaution.parameter_name   = "D_SPOILER_CAUTION"</t>
  </si>
  <si>
    <t>Advisory_InRange</t>
  </si>
  <si>
    <t>Advisory_InRange.arg_number</t>
  </si>
  <si>
    <t>Advisory_InRange.input</t>
  </si>
  <si>
    <t>Advisory_InRange.output</t>
  </si>
  <si>
    <t>Advisory_InRange.parameter_name   = "D_ADVISORY_INRANGE"</t>
  </si>
  <si>
    <t>Advisory_SetRange</t>
  </si>
  <si>
    <t>Advisory_SetRange.arg_number</t>
  </si>
  <si>
    <t>Advisory_SetRange.input</t>
  </si>
  <si>
    <t>Advisory_SetRange.output</t>
  </si>
  <si>
    <t>Advisory_SetRange.parameter_name   = "D_ADVISORY_SETRANGE"</t>
  </si>
  <si>
    <t>Advisory_Dive</t>
  </si>
  <si>
    <t>Advisory_Dive.arg_number</t>
  </si>
  <si>
    <t>Advisory_Dive.input</t>
  </si>
  <si>
    <t>Advisory_Dive.output</t>
  </si>
  <si>
    <t>Advisory_Dive.parameter_name   = "D_ADVISORY_DIVE"</t>
  </si>
  <si>
    <t>APCLight                            = CreateGauge("parameter")</t>
  </si>
  <si>
    <t>APCLight.arg_number                 = 147</t>
  </si>
  <si>
    <t>APCLight.input                      = {0.0, 1.0}</t>
  </si>
  <si>
    <t>APCLight.output                     = {0.0, 1.0}</t>
  </si>
  <si>
    <t>APCLight.parameter_name             = "APC_LIGHT"</t>
  </si>
  <si>
    <t>AngleOfAttack                       = CreateGauge("parameter")</t>
  </si>
  <si>
    <t>AngleOfAttack.arg_number            = 840</t>
  </si>
  <si>
    <t>AngleOfAttack.input                 = {0, 30.0} -- gauge shows arbitrary units up to 30 (not degrees or radians), optimum landing AoA should be 17.5units at 3oclock position. base_gauge_AngleOfAttack is in radians though... Need to tweak this input range on the gauge if we can figure out how the arbitrary units correspond to radians</t>
  </si>
  <si>
    <t>AngleOfAttack.output                = {0.0, 1.0}</t>
  </si>
  <si>
    <t>AngleOfAttack.parameter_name        = "FM_AOA_UNITS"</t>
  </si>
  <si>
    <t>AoA_Green                           = CreateGauge("parameter")</t>
  </si>
  <si>
    <t>AoA_Green.arg_number                = 850</t>
  </si>
  <si>
    <t>AoA_Green.input                     = {0.0, 1.0}</t>
  </si>
  <si>
    <t>AoA_Green.output                    = {0.0, 1.0}</t>
  </si>
  <si>
    <t>AoA_Green.parameter_name            = "AOA_GREEN"</t>
  </si>
  <si>
    <t>AoA_Yellow                          = CreateGauge("parameter")</t>
  </si>
  <si>
    <t>AoA_Yellow.arg_number               = 851</t>
  </si>
  <si>
    <t>AoA_Yellow.input                    = {0.0, 1.0}</t>
  </si>
  <si>
    <t>AoA_Yellow.output                   = {0.0, 1.0}</t>
  </si>
  <si>
    <t>AoA_Yellow.parameter_name           = "AOA_YELLOW"</t>
  </si>
  <si>
    <t>AoA_Red                             = CreateGauge("parameter")</t>
  </si>
  <si>
    <t>AoA_Red.arg_number                  = 852</t>
  </si>
  <si>
    <t>AoA_Red.input                       = {0.0, 1.0}</t>
  </si>
  <si>
    <t>AoA_Red.output                      = {0.0, 1.0}</t>
  </si>
  <si>
    <t>AoA_Red.parameter_name              = "AOA_RED"</t>
  </si>
  <si>
    <t>APG53A_LeftRange                        = CreateGauge("parameter")</t>
  </si>
  <si>
    <t>APG53A_LeftRange.arg_number             = 406</t>
  </si>
  <si>
    <t>APG53A_LeftRange.input                  = {0.0, 1.0}</t>
  </si>
  <si>
    <t>APG53A_LeftRange.output                 = {0.0, 1.0}</t>
  </si>
  <si>
    <t>APG53A_LeftRange.parameter_name         = "APG53A-LEFTRANGE"</t>
  </si>
  <si>
    <t>APG53A_BottomRange                      = CreateGauge("parameter")</t>
  </si>
  <si>
    <t>APG53A_BottomRange.arg_number           = 407</t>
  </si>
  <si>
    <t>APG53A_BottomRange.input                = {0.0, 1.0}</t>
  </si>
  <si>
    <t>APG53A_BottomRange.output               = {0.0, 1.0}</t>
  </si>
  <si>
    <t>APG53A_BottomRange.parameter_name       = "APG53A-BOTTOMRANGE"</t>
  </si>
  <si>
    <t>AFCS_HDG_100s                      = CreateGauge("parameter")</t>
  </si>
  <si>
    <t>AFCS_HDG_100s.arg_number           = 167</t>
  </si>
  <si>
    <t>AFCS_HDG_100s.input                = {0.0, 1.0}</t>
  </si>
  <si>
    <t>AFCS_HDG_100s.output               = {0.0, 1.0}</t>
  </si>
  <si>
    <t>AFCS_HDG_100s.parameter_name       = "AFCS_HDG_100s"</t>
  </si>
  <si>
    <t>AFCS_HDG_10s                      = CreateGauge("parameter")</t>
  </si>
  <si>
    <t>AFCS_HDG_10s.arg_number           = 168</t>
  </si>
  <si>
    <t>AFCS_HDG_10s.input                = {0.0, 1.0}</t>
  </si>
  <si>
    <t>AFCS_HDG_10s.output               = {0.0, 1.0}</t>
  </si>
  <si>
    <t>AFCS_HDG_10s.parameter_name       = "AFCS_HDG_10s"</t>
  </si>
  <si>
    <t>AFCS_HDG_1s                      = CreateGauge("parameter")</t>
  </si>
  <si>
    <t>AFCS_HDG_1s.arg_number           = 169</t>
  </si>
  <si>
    <t>AFCS_HDG_1s.input                = {0.0, 1.0}</t>
  </si>
  <si>
    <t>AFCS_HDG_1s.output               = {0.0, 1.0}</t>
  </si>
  <si>
    <t>AFCS_HDG_1s.parameter_name       = "AFCS_HDG_1s"</t>
  </si>
  <si>
    <t>APG53A_Glow</t>
  </si>
  <si>
    <t>APG53A_Glow.arg_number</t>
  </si>
  <si>
    <t>APG53A_Glow.input</t>
  </si>
  <si>
    <t>APG53A_Glow.output</t>
  </si>
  <si>
    <t>APG53A_Glow.parameter_name</t>
  </si>
  <si>
    <t>-- APN-153 Doppler Radar</t>
  </si>
  <si>
    <t>Doppler_MemoryLight                     = CreateGauge("parameter")</t>
  </si>
  <si>
    <t>Doppler_MemoryLight.arg_number          = 171</t>
  </si>
  <si>
    <t>Doppler_MemoryLight.input               = {0.0, 1.0}</t>
  </si>
  <si>
    <t>Doppler_MemoryLight.output              = {0.0, 1.0}</t>
  </si>
  <si>
    <t>Doppler_MemoryLight.parameter_name      = "APN153-MEMORYLIGHT"</t>
  </si>
  <si>
    <t>Doppler_Drift                           = CreateGauge("parameter")</t>
  </si>
  <si>
    <t>Doppler_Drift.arg_number                = 172</t>
  </si>
  <si>
    <t>Doppler_Drift.input                     = {-40.0, 40.0} -- degrees</t>
  </si>
  <si>
    <t>Doppler_Drift.output                    = {-1.0, 1.0}</t>
  </si>
  <si>
    <t>Doppler_Drift.parameter_name            = "APN153-DRIFT-GAUGE"</t>
  </si>
  <si>
    <t>Doppler_Speed_Xnn                       = CreateGauge("parameter")</t>
  </si>
  <si>
    <t>Doppler_Speed_Xnn.arg_number            = 173</t>
  </si>
  <si>
    <t>Doppler_Speed_Xnn.input                 = {0.0, 1.0}</t>
  </si>
  <si>
    <t>Doppler_Speed_Xnn.output                = {0.0, 1.0}</t>
  </si>
  <si>
    <t>Doppler_Speed_Xnn.parameter_name        = "APN153-SPEED-Xnn"</t>
  </si>
  <si>
    <t>Doppler_Speed_nXn                       = CreateGauge("parameter")</t>
  </si>
  <si>
    <t>Doppler_Speed_nXn.arg_number            = 174</t>
  </si>
  <si>
    <t>Doppler_Speed_nXn.input                 = {0.0, 1.0}</t>
  </si>
  <si>
    <t>Doppler_Speed_nXn.output                = {0.0, 1.0}</t>
  </si>
  <si>
    <t>Doppler_Speed_nXn.parameter_name        = "APN153-SPEED-nXn"</t>
  </si>
  <si>
    <t>Doppler_Speed_nnX                       = CreateGauge("parameter")</t>
  </si>
  <si>
    <t>Doppler_Speed_nnX.arg_number            = 175</t>
  </si>
  <si>
    <t>Doppler_Speed_nnX.input                 = {0.0, 1.0}</t>
  </si>
  <si>
    <t>Doppler_Speed_nnX.output                = {0.0, 1.0}</t>
  </si>
  <si>
    <t>Doppler_Speed_nnX.parameter_name        = "APN153-SPEED-nnX"</t>
  </si>
  <si>
    <t>-- ASN-41 Navigation Computer</t>
  </si>
  <si>
    <t>-- current position: XX.YY{N/S}</t>
  </si>
  <si>
    <t>Nav_CurPos_Lat_Xnnnn                  = CreateGauge("parameter")</t>
  </si>
  <si>
    <t>Nav_CurPos_Lat_Xnnnn.arg_number       = 178</t>
  </si>
  <si>
    <t>Nav_CurPos_Lat_Xnnnn.input            = {0.0, 1.0}</t>
  </si>
  <si>
    <t>Nav_CurPos_Lat_Xnnnn.output           = {0.0, 1.0}</t>
  </si>
  <si>
    <t>Nav_CurPos_Lat_Xnnnn.parameter_name   = "NAV_CURPOS_LAT_Xnnnn"</t>
  </si>
  <si>
    <t>Nav_CurPos_Lat_nXnnn                  = CreateGauge("parameter")</t>
  </si>
  <si>
    <t>Nav_CurPos_Lat_nXnnn.arg_number       = 179</t>
  </si>
  <si>
    <t>Nav_CurPos_Lat_nXnnn.input            = {0.0, 1.0}</t>
  </si>
  <si>
    <t>Nav_CurPos_Lat_nXnnn.output           = {0.0, 1.0}</t>
  </si>
  <si>
    <t>Nav_CurPos_Lat_nXnnn.parameter_name   = "NAV_CURPOS_LAT_nXnnn"</t>
  </si>
  <si>
    <t>Nav_CurPos_Lat_nnXnn                  = CreateGauge("parameter")</t>
  </si>
  <si>
    <t>Nav_CurPos_Lat_nnXnn.arg_number       = 180</t>
  </si>
  <si>
    <t>Nav_CurPos_Lat_nnXnn.input            = {0.0, 1.0}</t>
  </si>
  <si>
    <t>Nav_CurPos_Lat_nnXnn.output           = {0.0, 1.0}</t>
  </si>
  <si>
    <t>Nav_CurPos_Lat_nnXnn.parameter_name   = "NAV_CURPOS_LAT_nnXnn"</t>
  </si>
  <si>
    <t>Nav_CurPos_Lat_nnnXn                  = CreateGauge("parameter")</t>
  </si>
  <si>
    <t>Nav_CurPos_Lat_nnnXn.arg_number       = 181</t>
  </si>
  <si>
    <t>Nav_CurPos_Lat_nnnXn.input            = {0.0, 1.0}</t>
  </si>
  <si>
    <t>Nav_CurPos_Lat_nnnXn.output           = {0.0, 1.0}</t>
  </si>
  <si>
    <t>Nav_CurPos_Lat_nnnXn.parameter_name   = "NAV_CURPOS_LAT_nnnXn"</t>
  </si>
  <si>
    <t>Nav_CurPos_Lat_nnnnX                  = CreateGauge("parameter")</t>
  </si>
  <si>
    <t>Nav_CurPos_Lat_nnnnX.arg_number       = 182</t>
  </si>
  <si>
    <t>Nav_CurPos_Lat_nnnnX.input            = {0.0, 1.0}</t>
  </si>
  <si>
    <t>Nav_CurPos_Lat_nnnnX.output           = {0.0, 1.0}</t>
  </si>
  <si>
    <t>Nav_CurPos_Lat_nnnnX.parameter_name   = "NAV_CURPOS_LAT_nnnnX"</t>
  </si>
  <si>
    <t>Nav_CurPos_Lon_Xnnnnn                 = CreateGauge("parameter")</t>
  </si>
  <si>
    <t>Nav_CurPos_Lon_Xnnnnn.arg_number      = 184</t>
  </si>
  <si>
    <t>Nav_CurPos_Lon_Xnnnnn.input           = {0.0, 1.0}</t>
  </si>
  <si>
    <t>Nav_CurPos_Lon_Xnnnnn.output          = {0.0, 1.0}</t>
  </si>
  <si>
    <t>Nav_CurPos_Lon_Xnnnnn.parameter_name  = "NAV_CURPOS_LON_Xnnnnn"</t>
  </si>
  <si>
    <t>Nav_CurPos_Lon_nXnnnn                 = CreateGauge("parameter")</t>
  </si>
  <si>
    <t>Nav_CurPos_Lon_nXnnnn.arg_number      = 185</t>
  </si>
  <si>
    <t>Nav_CurPos_Lon_nXnnnn.input           = {0.0, 1.0}</t>
  </si>
  <si>
    <t>Nav_CurPos_Lon_nXnnnn.output          = {0.0, 1.0}</t>
  </si>
  <si>
    <t>Nav_CurPos_Lon_nXnnnn.parameter_name  = "NAV_CURPOS_LON_nXnnnn"</t>
  </si>
  <si>
    <t>Nav_CurPos_Lon_nnXnnn                 = CreateGauge("parameter")</t>
  </si>
  <si>
    <t>Nav_CurPos_Lon_nnXnnn.arg_number      = 186</t>
  </si>
  <si>
    <t>Nav_CurPos_Lon_nnXnnn.input           = {0.0, 1.0}</t>
  </si>
  <si>
    <t>Nav_CurPos_Lon_nnXnnn.output          = {0.0, 1.0}</t>
  </si>
  <si>
    <t>Nav_CurPos_Lon_nnXnnn.parameter_name  = "NAV_CURPOS_LON_nnXnnn"</t>
  </si>
  <si>
    <t>Nav_CurPos_Lon_nnnXnn                 = CreateGauge("parameter")</t>
  </si>
  <si>
    <t>Nav_CurPos_Lon_nnnXnn.arg_number      = 187</t>
  </si>
  <si>
    <t>Nav_CurPos_Lon_nnnXnn.input           = {0.0, 1.0}</t>
  </si>
  <si>
    <t>Nav_CurPos_Lon_nnnXnn.output          = {0.0, 1.0}</t>
  </si>
  <si>
    <t>Nav_CurPos_Lon_nnnXnn.parameter_name  = "NAV_CURPOS_LON_nnnXnn"</t>
  </si>
  <si>
    <t>Nav_CurPos_Lon_nnnnXn                 = CreateGauge("parameter")</t>
  </si>
  <si>
    <t>Nav_CurPos_Lon_nnnnXn.arg_number      = 188</t>
  </si>
  <si>
    <t>Nav_CurPos_Lon_nnnnXn.input           = {0.0, 1.0}</t>
  </si>
  <si>
    <t>Nav_CurPos_Lon_nnnnXn.output          = {0.0, 1.0}</t>
  </si>
  <si>
    <t>Nav_CurPos_Lon_nnnnXn.parameter_name  = "NAV_CURPOS_LON_nnnnXn"</t>
  </si>
  <si>
    <t>Nav_CurPos_Lon_nnnnnX                 = CreateGauge("parameter")</t>
  </si>
  <si>
    <t>Nav_CurPos_Lon_nnnnnX.arg_number      = 189</t>
  </si>
  <si>
    <t>Nav_CurPos_Lon_nnnnnX.input           = {0.0, 1.0}</t>
  </si>
  <si>
    <t>Nav_CurPos_Lon_nnnnnX.output          = {0.0, 1.0}</t>
  </si>
  <si>
    <t>Nav_CurPos_Lon_nnnnnX.parameter_name  = "NAV_CURPOS_LON_nnnnnX"</t>
  </si>
  <si>
    <t>Nav_Dest_Lat_Xnnnn                  = CreateGauge("parameter")</t>
  </si>
  <si>
    <t>Nav_Dest_Lat_Xnnnn.arg_number       = 191</t>
  </si>
  <si>
    <t>Nav_Dest_Lat_Xnnnn.input            = {0.0, 1.0}</t>
  </si>
  <si>
    <t>Nav_Dest_Lat_Xnnnn.output           = {0.0, 1.0}</t>
  </si>
  <si>
    <t>Nav_Dest_Lat_Xnnnn.parameter_name   = "NAV_DEST_LAT_Xnnnn"</t>
  </si>
  <si>
    <t>Nav_Dest_Lat_nXnnn                  = CreateGauge("parameter")</t>
  </si>
  <si>
    <t>Nav_Dest_Lat_nXnnn.arg_number       = 192</t>
  </si>
  <si>
    <t>Nav_Dest_Lat_nXnnn.input            = {0.0, 1.0}</t>
  </si>
  <si>
    <t>Nav_Dest_Lat_nXnnn.output           = {0.0, 1.0}</t>
  </si>
  <si>
    <t>Nav_Dest_Lat_nXnnn.parameter_name   = "NAV_DEST_LAT_nXnnn"</t>
  </si>
  <si>
    <t>Nav_Dest_Lat_nnXnn                  = CreateGauge("parameter")</t>
  </si>
  <si>
    <t>Nav_Dest_Lat_nnXnn.arg_number       = 193</t>
  </si>
  <si>
    <t>Nav_Dest_Lat_nnXnn.input            = {0.0, 1.0}</t>
  </si>
  <si>
    <t>Nav_Dest_Lat_nnXnn.output           = {0.0, 1.0}</t>
  </si>
  <si>
    <t>Nav_Dest_Lat_nnXnn.parameter_name   = "NAV_DEST_LAT_nnXnn"</t>
  </si>
  <si>
    <t>Nav_Dest_Lat_nnnXn                  = CreateGauge("parameter")</t>
  </si>
  <si>
    <t>Nav_Dest_Lat_nnnXn.arg_number       = 194</t>
  </si>
  <si>
    <t>Nav_Dest_Lat_nnnXn.input            = {0.0, 1.0}</t>
  </si>
  <si>
    <t>Nav_Dest_Lat_nnnXn.output           = {0.0, 1.0}</t>
  </si>
  <si>
    <t>Nav_Dest_Lat_nnnXn.parameter_name   = "NAV_DEST_LAT_nnnXn"</t>
  </si>
  <si>
    <t>Nav_Dest_Lat_nnnnX                  = CreateGauge("parameter")</t>
  </si>
  <si>
    <t>Nav_Dest_Lat_nnnnX.arg_number       = 195</t>
  </si>
  <si>
    <t>Nav_Dest_Lat_nnnnX.input            = {0.0, 1.0}</t>
  </si>
  <si>
    <t>Nav_Dest_Lat_nnnnX.output           = {0.0, 1.0}</t>
  </si>
  <si>
    <t>Nav_Dest_Lat_nnnnX.parameter_name   = "NAV_DEST_LAT_nnnnX"</t>
  </si>
  <si>
    <t>Nav_Dest_Lon_Xnnnnn                 = CreateGauge("parameter")</t>
  </si>
  <si>
    <t>Nav_Dest_Lon_Xnnnnn.arg_number      = 197</t>
  </si>
  <si>
    <t>Nav_Dest_Lon_Xnnnnn.input           = {0.0, 1.0}</t>
  </si>
  <si>
    <t>Nav_Dest_Lon_Xnnnnn.output          = {0.0, 1.0}</t>
  </si>
  <si>
    <t>Nav_Dest_Lon_Xnnnnn.parameter_name  = "NAV_DEST_LON_Xnnnnn"</t>
  </si>
  <si>
    <t>Nav_Dest_Lon_nXnnnn                 = CreateGauge("parameter")</t>
  </si>
  <si>
    <t>Nav_Dest_Lon_nXnnnn.arg_number      = 198</t>
  </si>
  <si>
    <t>Nav_Dest_Lon_nXnnnn.input           = {0.0, 1.0}</t>
  </si>
  <si>
    <t>Nav_Dest_Lon_nXnnnn.output          = {0.0, 1.0}</t>
  </si>
  <si>
    <t>Nav_Dest_Lon_nXnnnn.parameter_name  = "NAV_DEST_LON_nXnnnn"</t>
  </si>
  <si>
    <t>Nav_Dest_Lon_nnXnnn                 = CreateGauge("parameter")</t>
  </si>
  <si>
    <t>Nav_Dest_Lon_nnXnnn.arg_number      = 199</t>
  </si>
  <si>
    <t>Nav_Dest_Lon_nnXnnn.input           = {0.0, 1.0}</t>
  </si>
  <si>
    <t>Nav_Dest_Lon_nnXnnn.output          = {0.0, 1.0}</t>
  </si>
  <si>
    <t>Nav_Dest_Lon_nnXnnn.parameter_name  = "NAV_DEST_LON_nnXnnn"</t>
  </si>
  <si>
    <t>Nav_Dest_Lon_nnnXnn                 = CreateGauge("parameter")</t>
  </si>
  <si>
    <t>Nav_Dest_Lon_nnnXnn.arg_number      = 200</t>
  </si>
  <si>
    <t>Nav_Dest_Lon_nnnXnn.input           = {0.0, 1.0}</t>
  </si>
  <si>
    <t>Nav_Dest_Lon_nnnXnn.output          = {0.0, 1.0}</t>
  </si>
  <si>
    <t>Nav_Dest_Lon_nnnXnn.parameter_name  = "NAV_DEST_LON_nnnXnn"</t>
  </si>
  <si>
    <t>Nav_Dest_Lon_nnnnXn                 = CreateGauge("parameter")</t>
  </si>
  <si>
    <t>Nav_Dest_Lon_nnnnXn.arg_number      = 201</t>
  </si>
  <si>
    <t>Nav_Dest_Lon_nnnnXn.input           = {0.0, 1.0}</t>
  </si>
  <si>
    <t>Nav_Dest_Lon_nnnnXn.output          = {0.0, 1.0}</t>
  </si>
  <si>
    <t>Nav_Dest_Lon_nnnnXn.parameter_name  = "NAV_DEST_LON_nnnnXn"</t>
  </si>
  <si>
    <t>Nav_Dest_Lon_nnnnnX                 = CreateGauge("parameter")</t>
  </si>
  <si>
    <t>Nav_Dest_Lon_nnnnnX.arg_number      = 202</t>
  </si>
  <si>
    <t>Nav_Dest_Lon_nnnnnX.input           = {0.0, 1.0}</t>
  </si>
  <si>
    <t>Nav_Dest_Lon_nnnnnX.output          = {0.0, 1.0}</t>
  </si>
  <si>
    <t>Nav_Dest_Lon_nnnnnX.parameter_name  = "NAV_DEST_LON_nnnnnX"</t>
  </si>
  <si>
    <t>Nav_WindSpeed_Xxx                   = CreateGauge("parameter")</t>
  </si>
  <si>
    <t>Nav_WindSpeed_Xxx.arg_number        = 210</t>
  </si>
  <si>
    <t>Nav_WindSpeed_Xxx.input             = {0.0, 1.0}</t>
  </si>
  <si>
    <t>Nav_WindSpeed_Xxx.output            = {0.0, 1.0}</t>
  </si>
  <si>
    <t>Nav_WindSpeed_Xxx.parameter_name    = "ASN41-WINDSPEED-Xxx"</t>
  </si>
  <si>
    <t>Nav_WindSpeed_xXx                   = CreateGauge("parameter")</t>
  </si>
  <si>
    <t>Nav_WindSpeed_xXx.arg_number        = 211</t>
  </si>
  <si>
    <t>Nav_WindSpeed_xXx.input             = {0.0, 1.0}</t>
  </si>
  <si>
    <t>Nav_WindSpeed_xXx.output            = {0.0, 1.0}</t>
  </si>
  <si>
    <t>Nav_WindSpeed_xXx.parameter_name    = "ASN41-WINDSPEED-xXx"</t>
  </si>
  <si>
    <t>Nav_WindSpeed_xxX                   = CreateGauge("parameter")</t>
  </si>
  <si>
    <t>Nav_WindSpeed_xxX.arg_number        = 212</t>
  </si>
  <si>
    <t>Nav_WindSpeed_xxX.input             = {0.0, 1.0}</t>
  </si>
  <si>
    <t>Nav_WindSpeed_xxX.output            = {0.0, 1.0}</t>
  </si>
  <si>
    <t>Nav_WindSpeed_xxX.parameter_name    = "ASN41-WINDSPEED-xxX"</t>
  </si>
  <si>
    <t>Nav_WindDir_Xxx                     = CreateGauge("parameter")</t>
  </si>
  <si>
    <t>Nav_WindDir_Xxx.arg_number          = 214</t>
  </si>
  <si>
    <t>Nav_WindDir_Xxx.input               = {0.0, 1.0}</t>
  </si>
  <si>
    <t>Nav_WindDir_Xxx.output              = {0.0, 1.0}</t>
  </si>
  <si>
    <t>Nav_WindDir_Xxx.parameter_name      = "ASN41-WINDDIR-Xxx"</t>
  </si>
  <si>
    <t>Nav_WindDir_xXx                     = CreateGauge("parameter")</t>
  </si>
  <si>
    <t>Nav_WindDir_xXx.arg_number          = 215</t>
  </si>
  <si>
    <t>Nav_WindDir_xXx.input               = {0.0, 1.0}</t>
  </si>
  <si>
    <t>Nav_WindDir_xXx.output              = {0.0, 1.0}</t>
  </si>
  <si>
    <t>Nav_WindDir_xXx.parameter_name      = "ASN41-WINDDIR-xXx"</t>
  </si>
  <si>
    <t>Nav_WindDir_xxX                     = CreateGauge("parameter")</t>
  </si>
  <si>
    <t>Nav_WindDir_xxX.arg_number          = 216</t>
  </si>
  <si>
    <t>Nav_WindDir_xxX.input               = {0.0, 1.0}</t>
  </si>
  <si>
    <t>Nav_WindDir_xxX.output              = {0.0, 1.0}</t>
  </si>
  <si>
    <t>Nav_WindDir_xxX.parameter_name      = "ASN41-WINDDIR-xxX"</t>
  </si>
  <si>
    <t>Nav_Magvar_Xxxxx                     = CreateGauge("parameter")</t>
  </si>
  <si>
    <t>Nav_Magvar_Xxxxx.arg_number          = 204</t>
  </si>
  <si>
    <t>Nav_Magvar_Xxxxx.input               = {0.0, 1.0}</t>
  </si>
  <si>
    <t>Nav_Magvar_Xxxxx.output              = {0.0, 1.0}</t>
  </si>
  <si>
    <t>Nav_Magvar_Xxxxx.parameter_name      = "ASN41-MAGVAR-Xxxxx"</t>
  </si>
  <si>
    <t>Nav_Magvar_xXxxx                     = CreateGauge("parameter")</t>
  </si>
  <si>
    <t>Nav_Magvar_xXxxx.arg_number          = 205</t>
  </si>
  <si>
    <t>Nav_Magvar_xXxxx.input               = {0.0, 1.0}</t>
  </si>
  <si>
    <t>Nav_Magvar_xXxxx.output              = {0.0, 1.0}</t>
  </si>
  <si>
    <t>Nav_Magvar_xXxxx.parameter_name      = "ASN41-MAGVAR-xXxxx"</t>
  </si>
  <si>
    <t>Nav_Magvar_xxXxx                     = CreateGauge("parameter")</t>
  </si>
  <si>
    <t>Nav_Magvar_xxXxx.arg_number          = 206</t>
  </si>
  <si>
    <t>Nav_Magvar_xxXxx.input               = {0.0, 1.0}</t>
  </si>
  <si>
    <t>Nav_Magvar_xxXxx.output              = {0.0, 1.0}</t>
  </si>
  <si>
    <t>Nav_Magvar_xxXxx.parameter_name      = "ASN41-MAGVAR-xxXxx"</t>
  </si>
  <si>
    <t>Nav_Magvar_xxxXx                     = CreateGauge("parameter")</t>
  </si>
  <si>
    <t>Nav_Magvar_xxxXx.arg_number          = 207</t>
  </si>
  <si>
    <t>Nav_Magvar_xxxXx.input               = {0.0, 1.0}</t>
  </si>
  <si>
    <t>Nav_Magvar_xxxXx.output              = {0.0, 1.0}</t>
  </si>
  <si>
    <t>Nav_Magvar_xxxXx.parameter_name      = "ASN41-MAGVAR-xxxXx"</t>
  </si>
  <si>
    <t>Nav_Magvar_xxxxX                     = CreateGauge("parameter")</t>
  </si>
  <si>
    <t>Nav_Magvar_xxxxX.arg_number          = 208</t>
  </si>
  <si>
    <t>Nav_Magvar_xxxxX.input               = {0.0, 1.0}</t>
  </si>
  <si>
    <t>Nav_Magvar_xxxxX.output              = {0.0, 1.0}</t>
  </si>
  <si>
    <t>Nav_Magvar_xxxxX.parameter_name      = "ASN41-MAGVAR-xxxxX"</t>
  </si>
  <si>
    <t>-- AN/ARC-51 UHF Radio</t>
  </si>
  <si>
    <t>ARC51_Freq_XXxxx                     = CreateGauge("parameter")</t>
  </si>
  <si>
    <t>ARC51_Freq_XXxxx.arg_number          = 362</t>
  </si>
  <si>
    <t>ARC51_Freq_XXxxx.input               = {0.0, 1.0}</t>
  </si>
  <si>
    <t>ARC51_Freq_XXxxx.output              = {0.0, 1.0}</t>
  </si>
  <si>
    <t>ARC51_Freq_XXxxx.parameter_name      = "ARC51-FREQ-XXxxx"</t>
  </si>
  <si>
    <t>ARC51_Freq_xxXxx                     = CreateGauge("parameter")</t>
  </si>
  <si>
    <t>ARC51_Freq_xxXxx.arg_number          = 363</t>
  </si>
  <si>
    <t>ARC51_Freq_xxXxx.input               = {0.0, 1.0}</t>
  </si>
  <si>
    <t>ARC51_Freq_xxXxx.output              = {0.0, 1.0}</t>
  </si>
  <si>
    <t>ARC51_Freq_xxXxx.parameter_name      = "ARC51-FREQ-xxXxx"</t>
  </si>
  <si>
    <t>ARC51_Freq_xxxXX                     = CreateGauge("parameter")</t>
  </si>
  <si>
    <t>ARC51_Freq_xxxXX.arg_number          = 364</t>
  </si>
  <si>
    <t>ARC51_Freq_xxxXX.input               = {0.0, 0.95}</t>
  </si>
  <si>
    <t>ARC51_Freq_xxxXX.output              = {0.0, 0.95}</t>
  </si>
  <si>
    <t>ARC51_Freq_xxxXX.parameter_name      = "ARC51-FREQ-xxxXX"</t>
  </si>
  <si>
    <t>ARC51_Freq_Preset                    = CreateGauge("parameter")</t>
  </si>
  <si>
    <t>ARC51_Freq_Preset.arg_number         = 371</t>
  </si>
  <si>
    <t>ARC51_Freq_Preset.input              = {0.00, 0.95}</t>
  </si>
  <si>
    <t>ARC51_Freq_Preset.output             = {0.00, 0.95}</t>
  </si>
  <si>
    <t>ARC51_Freq_Preset.parameter_name     = "ARC51-FREQ-PRESET"</t>
  </si>
  <si>
    <t>-- COCKPIT/FLOOD LIGHTING --</t>
  </si>
  <si>
    <t>FloodWhite                          = CreateGauge("parameter")</t>
  </si>
  <si>
    <t>FloodWhite.arg_number               = 111</t>
  </si>
  <si>
    <t>FloodWhite.input                    = {0.0, 1.0}</t>
  </si>
  <si>
    <t>FloodWhite.output                   = {0.0, 0.75}</t>
  </si>
  <si>
    <t>FloodWhite.parameter_name           = "LIGHTS-FLOOD-WHITE"</t>
  </si>
  <si>
    <t>FloodRed                            = CreateGauge("parameter")</t>
  </si>
  <si>
    <t>FloodRed.arg_number                 = 114</t>
  </si>
  <si>
    <t>FloodRed.input                      = {0.0, 1.0}</t>
  </si>
  <si>
    <t>FloodRed.output                     = {0.0, 1.0}</t>
  </si>
  <si>
    <t>FloodRed.parameter_name             = "LIGHTS-FLOOD-RED"</t>
  </si>
  <si>
    <t>InstLightsPrimary                   = CreateGauge("parameter")</t>
  </si>
  <si>
    <t>InstLightsPrimary.arg_number        = 117</t>
  </si>
  <si>
    <t>InstLightsPrimary.input             = {0.0, 1.0}</t>
  </si>
  <si>
    <t>InstLightsPrimary.output            = {0.0, 1.0}</t>
  </si>
  <si>
    <t>InstLightsPrimary.parameter_name    = "LIGHTS-INST"</t>
  </si>
  <si>
    <t>ConsoleLights                       = CreateGauge("parameter")</t>
  </si>
  <si>
    <t>ConsoleLights.arg_number            = 119</t>
  </si>
  <si>
    <t>ConsoleLights.input                 = {0.0, 1.0}</t>
  </si>
  <si>
    <t>ConsoleLights.output                = {0.0, 1.0}</t>
  </si>
  <si>
    <t>ConsoleLights.parameter_name        = "LIGHTS-CONSOLE"</t>
  </si>
  <si>
    <t>-- CLOCK/STOPWATCH --</t>
  </si>
  <si>
    <t>CurrTime_hours                     = CreateGauge("parameter")</t>
  </si>
  <si>
    <t>CurrTime_hours.arg_number          = 440</t>
  </si>
  <si>
    <t>CurrTime_hours.input               = {0.0, 12.0}</t>
  </si>
  <si>
    <t>CurrTime_hours.output              = {0.0, 1.0}</t>
  </si>
  <si>
    <t>CurrTime_hours.parameter_name      = "CURRTIME_HOURS"</t>
  </si>
  <si>
    <t>CurrTime_mins                     = CreateGauge("parameter")</t>
  </si>
  <si>
    <t>CurrTime_mins.arg_number          = 441</t>
  </si>
  <si>
    <t>CurrTime_mins.input               = {0.0, 60.0}</t>
  </si>
  <si>
    <t>CurrTime_mins.output              = {0.0, 1.0}</t>
  </si>
  <si>
    <t>CurrTime_mins.parameter_name      = "CURRTIME_MINS"</t>
  </si>
  <si>
    <t>CurrTime_secs                     = CreateGauge("parameter")</t>
  </si>
  <si>
    <t>CurrTime_secs.arg_number          = 442</t>
  </si>
  <si>
    <t>CurrTime_secs.input               = {0.0, 60.0}</t>
  </si>
  <si>
    <t>CurrTime_secs.output              = {0.0, 1.0}</t>
  </si>
  <si>
    <t>CurrTime_secs.parameter_name      = "CURRTIME_SECS"</t>
  </si>
  <si>
    <t>Stopwatch_mins                     = CreateGauge("parameter")</t>
  </si>
  <si>
    <t>Stopwatch_mins.arg_number          = 144</t>
  </si>
  <si>
    <t>Stopwatch_mins.input               = {0.0, 60.0}</t>
  </si>
  <si>
    <t>Stopwatch_mins.output              = {0.0, 1.0}</t>
  </si>
  <si>
    <t>Stopwatch_mins.parameter_name      = "STOPWATCH_MINS"</t>
  </si>
  <si>
    <t>Stopwatch_secs                     = CreateGauge("parameter")</t>
  </si>
  <si>
    <t>Stopwatch_secs.arg_number          = 145</t>
  </si>
  <si>
    <t>Stopwatch_secs.input               = {0.0, 60.0}</t>
  </si>
  <si>
    <t>Stopwatch_secs.output              = {0.0, 1.0}</t>
  </si>
  <si>
    <t>Stopwatch_secs.parameter_name      = "STOPWATCH_SECS"</t>
  </si>
  <si>
    <t>ECM_TEST</t>
  </si>
  <si>
    <t xml:space="preserve">                    = CreateGauge("parameter")</t>
  </si>
  <si>
    <t>ECM_TEST.arg_number                 = 514</t>
  </si>
  <si>
    <t>ECM_TEST.input                      = {0.0, 1.0}</t>
  </si>
  <si>
    <t>ECM_TEST.output                     = {0.0, 1.0}</t>
  </si>
  <si>
    <t>ECM_TEST.parameter_name             = "ECM_TEST"</t>
  </si>
  <si>
    <t>ECM_GO</t>
  </si>
  <si>
    <t xml:space="preserve">                    </t>
  </si>
  <si>
    <t xml:space="preserve">ECM_GO.arg_number                </t>
  </si>
  <si>
    <t xml:space="preserve">ECM_GO.input                     </t>
  </si>
  <si>
    <t xml:space="preserve">ECM_GO.output                    </t>
  </si>
  <si>
    <t xml:space="preserve">ECM_GO.parameter_name            </t>
  </si>
  <si>
    <t>ECM_NO_GO</t>
  </si>
  <si>
    <t>ECM_NO_GO.arg_number                = 516</t>
  </si>
  <si>
    <t xml:space="preserve">ECM_NO_GO.input                    </t>
  </si>
  <si>
    <t xml:space="preserve">ECM_NO_GO.output                   </t>
  </si>
  <si>
    <t xml:space="preserve">ECM_NO_GO.parameter_name         </t>
  </si>
  <si>
    <t>ECM_SAM</t>
  </si>
  <si>
    <t xml:space="preserve">ECM_SAM.arg_number                </t>
  </si>
  <si>
    <t xml:space="preserve">ECM_SAM.input                     </t>
  </si>
  <si>
    <t xml:space="preserve">ECM_SAM.output                    </t>
  </si>
  <si>
    <t xml:space="preserve">ECM_SAM.parameter_name            </t>
  </si>
  <si>
    <t>ECM_RPT</t>
  </si>
  <si>
    <t xml:space="preserve">ECM_RPT.arg_number                 </t>
  </si>
  <si>
    <t xml:space="preserve">ECM_RPT.input                      </t>
  </si>
  <si>
    <t xml:space="preserve">ECM_RPT.output                     </t>
  </si>
  <si>
    <t xml:space="preserve">ECM_RPT.parameter_name             </t>
  </si>
  <si>
    <t>ECM_STBY</t>
  </si>
  <si>
    <t xml:space="preserve">                   </t>
  </si>
  <si>
    <t xml:space="preserve">ECM_STBY.arg_number                </t>
  </si>
  <si>
    <t xml:space="preserve">ECM_STBY.input                     </t>
  </si>
  <si>
    <t xml:space="preserve">ECM_STBY.output                    </t>
  </si>
  <si>
    <t xml:space="preserve">ECM_STBY.parameter_name            </t>
  </si>
  <si>
    <t>ECM_REC</t>
  </si>
  <si>
    <t>ECM_REC.arg_number</t>
  </si>
  <si>
    <t>ECM_REC.input</t>
  </si>
  <si>
    <t>ECM_REC.output</t>
  </si>
  <si>
    <t>ECM_REC.parameter_name</t>
  </si>
  <si>
    <t>ECM_Visibilty</t>
  </si>
  <si>
    <t>ECM_Visibilty.arg_number</t>
  </si>
  <si>
    <t>ECM_Visibilty.input</t>
  </si>
  <si>
    <t>ECM_Visibilty.output</t>
  </si>
  <si>
    <t>ECM_Visibilty.parameter_name</t>
  </si>
  <si>
    <t xml:space="preserve">  = CreateGauge("parameter")</t>
  </si>
  <si>
    <t xml:space="preserve">  = 113</t>
  </si>
  <si>
    <t xml:space="preserve">  = {0,100}</t>
  </si>
  <si>
    <t xml:space="preserve">  = {0,1}</t>
  </si>
  <si>
    <t>need_to_be_closed = true -- close lua state after initialization</t>
  </si>
  <si>
    <t>Z_test =</t>
  </si>
  <si>
    <t>near = 0.05,</t>
  </si>
  <si>
    <t>far  = 4.0,</t>
  </si>
  <si>
    <t>livery = "default"</t>
  </si>
  <si>
    <t>--[[ available functions</t>
  </si>
  <si>
    <t xml:space="preserve"> --base_gauge_RadarAltitude</t>
  </si>
  <si>
    <t xml:space="preserve"> --base_gauge_BarometricAltitude</t>
  </si>
  <si>
    <t xml:space="preserve"> --base_gauge_AngleOfAttack</t>
  </si>
  <si>
    <t xml:space="preserve"> --base_gauge_AngleOfSlide</t>
  </si>
  <si>
    <t xml:space="preserve"> --base_gauge_VerticalVelocity</t>
  </si>
  <si>
    <t xml:space="preserve"> --base_gauge_TrueAirSpeed</t>
  </si>
  <si>
    <t xml:space="preserve"> --base_gauge_IndicatedAirSpeed</t>
  </si>
  <si>
    <t xml:space="preserve"> --base_gauge_MachNumber</t>
  </si>
  <si>
    <t xml:space="preserve"> --base_gauge_VerticalAcceleration --Ny</t>
  </si>
  <si>
    <t xml:space="preserve"> --base_gauge_HorizontalAcceleration --Nx</t>
  </si>
  <si>
    <t xml:space="preserve"> --base_gauge_LateralAcceleration --Nz</t>
  </si>
  <si>
    <t xml:space="preserve"> --base_gauge_RateOfRoll</t>
  </si>
  <si>
    <t xml:space="preserve"> --base_gauge_RateOfYaw</t>
  </si>
  <si>
    <t xml:space="preserve"> --base_gauge_RateOfPitch</t>
  </si>
  <si>
    <t xml:space="preserve"> --base_gauge_Roll</t>
  </si>
  <si>
    <t xml:space="preserve"> --base_gauge_MagneticHeading</t>
  </si>
  <si>
    <t xml:space="preserve"> --base_gauge_Pitch</t>
  </si>
  <si>
    <t xml:space="preserve"> --base_gauge_Heading</t>
  </si>
  <si>
    <t xml:space="preserve"> --base_gauge_EngineLeftFuelConsumption</t>
  </si>
  <si>
    <t xml:space="preserve"> --base_gauge_EngineRightFuelConsumption</t>
  </si>
  <si>
    <t xml:space="preserve"> --base_gauge_EngineLeftTemperatureBeforeTurbine</t>
  </si>
  <si>
    <t xml:space="preserve"> --base_gauge_EngineRightTemperatureBeforeTurbine</t>
  </si>
  <si>
    <t xml:space="preserve"> --base_gauge_EngineLeftRPM</t>
  </si>
  <si>
    <t xml:space="preserve"> --base_gauge_EngineRightRPM</t>
  </si>
  <si>
    <t xml:space="preserve"> --base_gauge_WOW_RightMainLandingGear</t>
  </si>
  <si>
    <t xml:space="preserve"> --base_gauge_WOW_LeftMainLandingGear</t>
  </si>
  <si>
    <t xml:space="preserve"> --base_gauge_WOW_NoseLandingGear</t>
  </si>
  <si>
    <t xml:space="preserve"> --base_gauge_RightMainLandingGearDown</t>
  </si>
  <si>
    <t xml:space="preserve"> --base_gauge_LeftMainLandingGearDown</t>
  </si>
  <si>
    <t xml:space="preserve"> --base_gauge_NoseLandingGearDown</t>
  </si>
  <si>
    <t xml:space="preserve"> --base_gauge_RightMainLandingGearUp</t>
  </si>
  <si>
    <t xml:space="preserve"> --base_gauge_LeftMainLandingGearUp</t>
  </si>
  <si>
    <t xml:space="preserve"> --base_gauge_NoseLandingGearUp</t>
  </si>
  <si>
    <t xml:space="preserve"> --base_gauge_LandingGearHandlePos</t>
  </si>
  <si>
    <t xml:space="preserve"> --base_gauge_StickRollPosition</t>
  </si>
  <si>
    <t xml:space="preserve"> --base_gauge_StickPitchPosition</t>
  </si>
  <si>
    <t xml:space="preserve"> --base_gauge_RudderPosition</t>
  </si>
  <si>
    <t xml:space="preserve"> --base_gauge_ThrottleLeftPosition</t>
  </si>
  <si>
    <t xml:space="preserve"> --base_gauge_ThrottleRightPosition</t>
  </si>
  <si>
    <t xml:space="preserve"> --base_gauge_HelicopterCollective</t>
  </si>
  <si>
    <t xml:space="preserve"> --base_gauge_HelicopterCorrection</t>
  </si>
  <si>
    <t xml:space="preserve"> --base_gauge_CanopyPos</t>
  </si>
  <si>
    <t xml:space="preserve"> --base_gauge_CanopyState</t>
  </si>
  <si>
    <t xml:space="preserve"> --base_gauge_FlapsRetracted</t>
  </si>
  <si>
    <t xml:space="preserve"> --base_gauge_SpeedBrakePos</t>
  </si>
  <si>
    <t xml:space="preserve"> --base_gauge_FlapsPos</t>
  </si>
  <si>
    <t xml:space="preserve"> --base_gauge_TotalFuelWeight</t>
  </si>
  <si>
    <t>--]]</t>
  </si>
  <si>
    <t>Id</t>
  </si>
  <si>
    <t>DEVICES_TEMP5</t>
  </si>
  <si>
    <t>=</t>
  </si>
  <si>
    <t>DEVICES_RWR</t>
  </si>
  <si>
    <t>DEVICES_ADI</t>
  </si>
  <si>
    <t>DEVICES_AIRBRAKES</t>
  </si>
  <si>
    <t>DEVICES_EFM_DATA_BUS</t>
  </si>
  <si>
    <t>DEVICES_NAV_TERRAIN</t>
  </si>
  <si>
    <t>DEVICES_SOUNDSYSTEM</t>
  </si>
  <si>
    <t>DEVICES_GUNSIGHT</t>
  </si>
  <si>
    <t>DEVICES_SHRIKE</t>
  </si>
  <si>
    <t>DEVICES_EXT_LIGHTS</t>
  </si>
  <si>
    <t>DEVICES_FLAPS</t>
  </si>
  <si>
    <t>DEVICES_CLOCK</t>
  </si>
  <si>
    <t>DEVICES_TRIM</t>
  </si>
  <si>
    <t>DEVICES_HYDRAULIC_SYSTEM</t>
  </si>
  <si>
    <t>DEVICES_RADAR</t>
  </si>
  <si>
    <t>DEVICES_COUNTERMEASURES</t>
  </si>
  <si>
    <t>DEVICES_WEAPON_SYSTEM</t>
  </si>
  <si>
    <t>DEVICES_AVIONICS</t>
  </si>
  <si>
    <t>DEVICES_NAV</t>
  </si>
  <si>
    <t>DEVICES_ELECTRIC_SYSTEM</t>
  </si>
  <si>
    <t>DEVICES_TEMP4</t>
  </si>
  <si>
    <t>DEVICES_EXTANIM</t>
  </si>
  <si>
    <t>DEVICES_ADI_AJB3A</t>
  </si>
  <si>
    <t>DEVICES_OXYGEN</t>
  </si>
  <si>
    <t>DEVICES_TEMP2</t>
  </si>
  <si>
    <t>DEVICES_TEMP1</t>
  </si>
  <si>
    <t>DEVICES_ENGINE</t>
  </si>
  <si>
    <t>DEVICES_HUFFER</t>
  </si>
  <si>
    <t>DEVICES_TEMP3</t>
  </si>
  <si>
    <t>DEVICES_BYPASS_FAN</t>
  </si>
  <si>
    <t>DEVICES_ILS</t>
  </si>
  <si>
    <t>DEVICES_MCL</t>
  </si>
  <si>
    <t>DEVICES_CANOPY</t>
  </si>
  <si>
    <t>DEVICES_NVG</t>
  </si>
  <si>
    <t>DEVICES_HUD</t>
  </si>
  <si>
    <t>DEVICES_INTERCOM</t>
  </si>
  <si>
    <t>DEVICES_RADIO</t>
  </si>
  <si>
    <t>DEVICES_AFCS</t>
  </si>
  <si>
    <t>DEVICES_UHF_RADIO</t>
  </si>
  <si>
    <t>DEVICES_GEAR</t>
  </si>
  <si>
    <t>DEVICES_SLATS</t>
  </si>
  <si>
    <t>DEVICES_RADARWARN</t>
  </si>
  <si>
    <t>DEVICES_SPOILERS</t>
  </si>
  <si>
    <t>C:\Program</t>
  </si>
  <si>
    <t>Files\Helios</t>
  </si>
  <si>
    <t>Virtual</t>
  </si>
  <si>
    <t>Cockpit\Helios\Interfaces\DCS.A-4E-C.hif.json</t>
  </si>
  <si>
    <t>(478</t>
  </si>
  <si>
    <t>résultats)</t>
  </si>
  <si>
    <t>Ligne</t>
  </si>
  <si>
    <t>device:</t>
  </si>
  <si>
    <t>AFCS,</t>
  </si>
  <si>
    <t>deviceId:</t>
  </si>
  <si>
    <t>AOA Indicator,</t>
  </si>
  <si>
    <t>Advisory Lights,</t>
  </si>
  <si>
    <t>Air Condition,</t>
  </si>
  <si>
    <t>ApproachPowerCompensator,</t>
  </si>
  <si>
    <t>ArmamentPanel,</t>
  </si>
  <si>
    <t>Avionics,</t>
  </si>
  <si>
    <t>BDHI,</t>
  </si>
  <si>
    <t>Clock,</t>
  </si>
  <si>
    <t>Cockpit Mechanics,</t>
  </si>
  <si>
    <t>Countermeasures,</t>
  </si>
  <si>
    <t>DopplerNav,</t>
  </si>
  <si>
    <t>DopplerNav Destination,</t>
  </si>
  <si>
    <t>DopplerNav Position,</t>
  </si>
  <si>
    <t>ECM Panel,</t>
  </si>
  <si>
    <t>Ejection Seat,</t>
  </si>
  <si>
    <t>Engine Instruments,</t>
  </si>
  <si>
    <t>External Aircraft Model,</t>
  </si>
  <si>
    <t>Fuel Systems,</t>
  </si>
  <si>
    <t>Gear,</t>
  </si>
  <si>
    <t>Gunpods,</t>
  </si>
  <si>
    <t>Gunsight,</t>
  </si>
  <si>
    <t>Lights,</t>
  </si>
  <si>
    <t>MCL,</t>
  </si>
  <si>
    <t>Main Flight Instruments,</t>
  </si>
  <si>
    <t>Mechanical Systems,</t>
  </si>
  <si>
    <t>Mechanical Systems Indicators,</t>
  </si>
  <si>
    <t>RadarControlPanel,</t>
  </si>
  <si>
    <t>RadarScope,</t>
  </si>
  <si>
    <t>T Handles,</t>
  </si>
  <si>
    <t>TACAN,</t>
  </si>
  <si>
    <t>UHF Radio,</t>
  </si>
  <si>
    <t>Warning Lamps,</t>
  </si>
  <si>
    <t>14:</t>
  </si>
  <si>
    <t>23:</t>
  </si>
  <si>
    <t>27,</t>
  </si>
  <si>
    <t>39:</t>
  </si>
  <si>
    <t>48:</t>
  </si>
  <si>
    <t>64:</t>
  </si>
  <si>
    <t>73:</t>
  </si>
  <si>
    <t>89:</t>
  </si>
  <si>
    <t>98:</t>
  </si>
  <si>
    <t>114:</t>
  </si>
  <si>
    <t>129:</t>
  </si>
  <si>
    <t>136:</t>
  </si>
  <si>
    <t>145:</t>
  </si>
  <si>
    <t>161:</t>
  </si>
  <si>
    <t>170:</t>
  </si>
  <si>
    <t>186:</t>
  </si>
  <si>
    <t>213:</t>
  </si>
  <si>
    <t>240:</t>
  </si>
  <si>
    <t>267:</t>
  </si>
  <si>
    <t>276:</t>
  </si>
  <si>
    <t>28,</t>
  </si>
  <si>
    <t>292:</t>
  </si>
  <si>
    <t>301:</t>
  </si>
  <si>
    <t>322:</t>
  </si>
  <si>
    <t>349:</t>
  </si>
  <si>
    <t>376:</t>
  </si>
  <si>
    <t>403:</t>
  </si>
  <si>
    <t>415:</t>
  </si>
  <si>
    <t>427:</t>
  </si>
  <si>
    <t>439:</t>
  </si>
  <si>
    <t>451:</t>
  </si>
  <si>
    <t>463:</t>
  </si>
  <si>
    <t>475:</t>
  </si>
  <si>
    <t>484:</t>
  </si>
  <si>
    <t>2,</t>
  </si>
  <si>
    <t>500:</t>
  </si>
  <si>
    <t>509:</t>
  </si>
  <si>
    <t>530:</t>
  </si>
  <si>
    <t>545:</t>
  </si>
  <si>
    <t>552:</t>
  </si>
  <si>
    <t>561:</t>
  </si>
  <si>
    <t>582:</t>
  </si>
  <si>
    <t>591:</t>
  </si>
  <si>
    <t>612:</t>
  </si>
  <si>
    <t>624:</t>
  </si>
  <si>
    <t>633:</t>
  </si>
  <si>
    <t>5,</t>
  </si>
  <si>
    <t>674:</t>
  </si>
  <si>
    <t>683:</t>
  </si>
  <si>
    <t>699:</t>
  </si>
  <si>
    <t>708:</t>
  </si>
  <si>
    <t>729:</t>
  </si>
  <si>
    <t>738:</t>
  </si>
  <si>
    <t>754:</t>
  </si>
  <si>
    <t>763:</t>
  </si>
  <si>
    <t>779:</t>
  </si>
  <si>
    <t>788:</t>
  </si>
  <si>
    <t>804:</t>
  </si>
  <si>
    <t>813:</t>
  </si>
  <si>
    <t>829:</t>
  </si>
  <si>
    <t>838:</t>
  </si>
  <si>
    <t>854:</t>
  </si>
  <si>
    <t>863:</t>
  </si>
  <si>
    <t>904:</t>
  </si>
  <si>
    <t>913:</t>
  </si>
  <si>
    <t>929:</t>
  </si>
  <si>
    <t>938:</t>
  </si>
  <si>
    <t>969:</t>
  </si>
  <si>
    <t>984:</t>
  </si>
  <si>
    <t>991:</t>
  </si>
  <si>
    <t>1000:</t>
  </si>
  <si>
    <t>1066:</t>
  </si>
  <si>
    <t>1078:</t>
  </si>
  <si>
    <t>1093:</t>
  </si>
  <si>
    <t>1100:</t>
  </si>
  <si>
    <t>1109:</t>
  </si>
  <si>
    <t>1125:</t>
  </si>
  <si>
    <t>1134:</t>
  </si>
  <si>
    <t>1170:</t>
  </si>
  <si>
    <t>1179:</t>
  </si>
  <si>
    <t>1,</t>
  </si>
  <si>
    <t>1195:</t>
  </si>
  <si>
    <t>1207:</t>
  </si>
  <si>
    <t>1217:</t>
  </si>
  <si>
    <t>1226:</t>
  </si>
  <si>
    <t>3,</t>
  </si>
  <si>
    <t>1242:</t>
  </si>
  <si>
    <t>1255:</t>
  </si>
  <si>
    <t>18,</t>
  </si>
  <si>
    <t>1259:</t>
  </si>
  <si>
    <t>1266:</t>
  </si>
  <si>
    <t>1278:</t>
  </si>
  <si>
    <t>1288:</t>
  </si>
  <si>
    <t>1301:</t>
  </si>
  <si>
    <t>1305:</t>
  </si>
  <si>
    <t>1312:</t>
  </si>
  <si>
    <t>1324:</t>
  </si>
  <si>
    <t>1334:</t>
  </si>
  <si>
    <t>1346:</t>
  </si>
  <si>
    <t>1356:</t>
  </si>
  <si>
    <t>1368:</t>
  </si>
  <si>
    <t>1378:</t>
  </si>
  <si>
    <t>1391:</t>
  </si>
  <si>
    <t>1395:</t>
  </si>
  <si>
    <t>1402:</t>
  </si>
  <si>
    <t>1417:</t>
  </si>
  <si>
    <t>1424:</t>
  </si>
  <si>
    <t>1439:</t>
  </si>
  <si>
    <t>1446:</t>
  </si>
  <si>
    <t>1458:</t>
  </si>
  <si>
    <t>1468:</t>
  </si>
  <si>
    <t>1495:</t>
  </si>
  <si>
    <t>1522:</t>
  </si>
  <si>
    <t>1531:</t>
  </si>
  <si>
    <t>22,</t>
  </si>
  <si>
    <t>1552:</t>
  </si>
  <si>
    <t>1579:</t>
  </si>
  <si>
    <t>1606:</t>
  </si>
  <si>
    <t>1633:</t>
  </si>
  <si>
    <t>1660:</t>
  </si>
  <si>
    <t>1687:</t>
  </si>
  <si>
    <t>1714:</t>
  </si>
  <si>
    <t>1741:</t>
  </si>
  <si>
    <t>1768:</t>
  </si>
  <si>
    <t>1795:</t>
  </si>
  <si>
    <t>1807:</t>
  </si>
  <si>
    <t>7,</t>
  </si>
  <si>
    <t>1817:</t>
  </si>
  <si>
    <t>1844:</t>
  </si>
  <si>
    <t>1871:</t>
  </si>
  <si>
    <t>1898:</t>
  </si>
  <si>
    <t>1907:</t>
  </si>
  <si>
    <t>1928:</t>
  </si>
  <si>
    <t>1955:</t>
  </si>
  <si>
    <t>1964:</t>
  </si>
  <si>
    <t>33,</t>
  </si>
  <si>
    <t>1985:</t>
  </si>
  <si>
    <t>1997:</t>
  </si>
  <si>
    <t>2007:</t>
  </si>
  <si>
    <t>2020:</t>
  </si>
  <si>
    <t>2024:</t>
  </si>
  <si>
    <t>2031:</t>
  </si>
  <si>
    <t>2044:</t>
  </si>
  <si>
    <t>2048:</t>
  </si>
  <si>
    <t>2055:</t>
  </si>
  <si>
    <t>2082:</t>
  </si>
  <si>
    <t>2109:</t>
  </si>
  <si>
    <t>2136:</t>
  </si>
  <si>
    <t>2163:</t>
  </si>
  <si>
    <t>2172:</t>
  </si>
  <si>
    <t>2188:</t>
  </si>
  <si>
    <t>2197:</t>
  </si>
  <si>
    <t>2228:</t>
  </si>
  <si>
    <t>2240:</t>
  </si>
  <si>
    <t>2267:</t>
  </si>
  <si>
    <t>2294:</t>
  </si>
  <si>
    <t>2321:</t>
  </si>
  <si>
    <t>2348:</t>
  </si>
  <si>
    <t>2357:</t>
  </si>
  <si>
    <t>2388:</t>
  </si>
  <si>
    <t>2401:</t>
  </si>
  <si>
    <t>2405:</t>
  </si>
  <si>
    <t>2412:</t>
  </si>
  <si>
    <t>2425:</t>
  </si>
  <si>
    <t>2429:</t>
  </si>
  <si>
    <t>2436:</t>
  </si>
  <si>
    <t>2449:</t>
  </si>
  <si>
    <t>2453:</t>
  </si>
  <si>
    <t>2460:</t>
  </si>
  <si>
    <t>2473:</t>
  </si>
  <si>
    <t>2477:</t>
  </si>
  <si>
    <t>2484:</t>
  </si>
  <si>
    <t>2497:</t>
  </si>
  <si>
    <t>2501:</t>
  </si>
  <si>
    <t>2508:</t>
  </si>
  <si>
    <t>2535:</t>
  </si>
  <si>
    <t>2562:</t>
  </si>
  <si>
    <t>2589:</t>
  </si>
  <si>
    <t>2616:</t>
  </si>
  <si>
    <t>2643:</t>
  </si>
  <si>
    <t>2656:</t>
  </si>
  <si>
    <t>2660:</t>
  </si>
  <si>
    <t>2667:</t>
  </si>
  <si>
    <t>2694:</t>
  </si>
  <si>
    <t>2721:</t>
  </si>
  <si>
    <t>2748:</t>
  </si>
  <si>
    <t>2761:</t>
  </si>
  <si>
    <t>2765:</t>
  </si>
  <si>
    <t>2772:</t>
  </si>
  <si>
    <t>2799:</t>
  </si>
  <si>
    <t>2826:</t>
  </si>
  <si>
    <t>2853:</t>
  </si>
  <si>
    <t>2865:</t>
  </si>
  <si>
    <t>2875:</t>
  </si>
  <si>
    <t>2887:</t>
  </si>
  <si>
    <t>2897:</t>
  </si>
  <si>
    <t>2909:</t>
  </si>
  <si>
    <t>2919:</t>
  </si>
  <si>
    <t>2931:</t>
  </si>
  <si>
    <t>2941:</t>
  </si>
  <si>
    <t>2953:</t>
  </si>
  <si>
    <t>2963:</t>
  </si>
  <si>
    <t>2975:</t>
  </si>
  <si>
    <t>2985:</t>
  </si>
  <si>
    <t>2997:</t>
  </si>
  <si>
    <t>3007:</t>
  </si>
  <si>
    <t>3019:</t>
  </si>
  <si>
    <t>3029:</t>
  </si>
  <si>
    <t>3038:</t>
  </si>
  <si>
    <t>3059:</t>
  </si>
  <si>
    <t>3068:</t>
  </si>
  <si>
    <t>3089:</t>
  </si>
  <si>
    <t>3098:</t>
  </si>
  <si>
    <t>3114:</t>
  </si>
  <si>
    <t>3141:</t>
  </si>
  <si>
    <t>3168:</t>
  </si>
  <si>
    <t>3195:</t>
  </si>
  <si>
    <t>3222:</t>
  </si>
  <si>
    <t>3249:</t>
  </si>
  <si>
    <t>3276:</t>
  </si>
  <si>
    <t>3303:</t>
  </si>
  <si>
    <t>3330:</t>
  </si>
  <si>
    <t>3357:</t>
  </si>
  <si>
    <t>3384:</t>
  </si>
  <si>
    <t>3411:</t>
  </si>
  <si>
    <t>3438:</t>
  </si>
  <si>
    <t>3465:</t>
  </si>
  <si>
    <t>3492:</t>
  </si>
  <si>
    <t>3519:</t>
  </si>
  <si>
    <t>3546:</t>
  </si>
  <si>
    <t>3573:</t>
  </si>
  <si>
    <t>3600:</t>
  </si>
  <si>
    <t>3627:</t>
  </si>
  <si>
    <t>3654:</t>
  </si>
  <si>
    <t>3681:</t>
  </si>
  <si>
    <t>3708:</t>
  </si>
  <si>
    <t>3720:</t>
  </si>
  <si>
    <t>3732:</t>
  </si>
  <si>
    <t>3741:</t>
  </si>
  <si>
    <t>31,</t>
  </si>
  <si>
    <t>3757:</t>
  </si>
  <si>
    <t>3766:</t>
  </si>
  <si>
    <t>3792:</t>
  </si>
  <si>
    <t>3801:</t>
  </si>
  <si>
    <t>3817:</t>
  </si>
  <si>
    <t>3826:</t>
  </si>
  <si>
    <t>3842:</t>
  </si>
  <si>
    <t>3857:</t>
  </si>
  <si>
    <t>3864:</t>
  </si>
  <si>
    <t>3879:</t>
  </si>
  <si>
    <t>3886:</t>
  </si>
  <si>
    <t>3898:</t>
  </si>
  <si>
    <t>3908:</t>
  </si>
  <si>
    <t>3920:</t>
  </si>
  <si>
    <t>3930:</t>
  </si>
  <si>
    <t>3942:</t>
  </si>
  <si>
    <t>3954:</t>
  </si>
  <si>
    <t>3966:</t>
  </si>
  <si>
    <t>3978:</t>
  </si>
  <si>
    <t>3990:</t>
  </si>
  <si>
    <t>4002:</t>
  </si>
  <si>
    <t>4011:</t>
  </si>
  <si>
    <t>4027:</t>
  </si>
  <si>
    <t>4036:</t>
  </si>
  <si>
    <t>4052:</t>
  </si>
  <si>
    <t>4079:</t>
  </si>
  <si>
    <t>4106:</t>
  </si>
  <si>
    <t>4133:</t>
  </si>
  <si>
    <t>4160:</t>
  </si>
  <si>
    <t>4187:</t>
  </si>
  <si>
    <t>4214:</t>
  </si>
  <si>
    <t>4241:</t>
  </si>
  <si>
    <t>4254:</t>
  </si>
  <si>
    <t>4267:</t>
  </si>
  <si>
    <t>4280:</t>
  </si>
  <si>
    <t>4293:</t>
  </si>
  <si>
    <t>4306:</t>
  </si>
  <si>
    <t>4319:</t>
  </si>
  <si>
    <t>4332:</t>
  </si>
  <si>
    <t>4345:</t>
  </si>
  <si>
    <t>4358:</t>
  </si>
  <si>
    <t>4371:</t>
  </si>
  <si>
    <t>4384:</t>
  </si>
  <si>
    <t>4393:</t>
  </si>
  <si>
    <t>19,</t>
  </si>
  <si>
    <t>4414:</t>
  </si>
  <si>
    <t>4423:</t>
  </si>
  <si>
    <t>4444:</t>
  </si>
  <si>
    <t>4453:</t>
  </si>
  <si>
    <t>4469:</t>
  </si>
  <si>
    <t>4478:</t>
  </si>
  <si>
    <t>4494:</t>
  </si>
  <si>
    <t>4503:</t>
  </si>
  <si>
    <t>4519:</t>
  </si>
  <si>
    <t>4528:</t>
  </si>
  <si>
    <t>21,</t>
  </si>
  <si>
    <t>4544:</t>
  </si>
  <si>
    <t>4553:</t>
  </si>
  <si>
    <t>14,</t>
  </si>
  <si>
    <t>4569:</t>
  </si>
  <si>
    <t>4578:</t>
  </si>
  <si>
    <t>4599:</t>
  </si>
  <si>
    <t>4608:</t>
  </si>
  <si>
    <t>4624:</t>
  </si>
  <si>
    <t>4633:</t>
  </si>
  <si>
    <t>4649:</t>
  </si>
  <si>
    <t>4658:</t>
  </si>
  <si>
    <t>4674:</t>
  </si>
  <si>
    <t>4683:</t>
  </si>
  <si>
    <t>4699:</t>
  </si>
  <si>
    <t>4714:</t>
  </si>
  <si>
    <t>4721:</t>
  </si>
  <si>
    <t>4748:</t>
  </si>
  <si>
    <t>4761:</t>
  </si>
  <si>
    <t>4765:</t>
  </si>
  <si>
    <t>4772:</t>
  </si>
  <si>
    <t>4787:</t>
  </si>
  <si>
    <t>4794:</t>
  </si>
  <si>
    <t>4809:</t>
  </si>
  <si>
    <t>4816:</t>
  </si>
  <si>
    <t>4825:</t>
  </si>
  <si>
    <t>25,</t>
  </si>
  <si>
    <t>4846:</t>
  </si>
  <si>
    <t>4861:</t>
  </si>
  <si>
    <t>4868:</t>
  </si>
  <si>
    <t>4895:</t>
  </si>
  <si>
    <t>4922:</t>
  </si>
  <si>
    <t>4949:</t>
  </si>
  <si>
    <t>4976:</t>
  </si>
  <si>
    <t>5003:</t>
  </si>
  <si>
    <t>5012:</t>
  </si>
  <si>
    <t>5033:</t>
  </si>
  <si>
    <t>5042:</t>
  </si>
  <si>
    <t>5058:</t>
  </si>
  <si>
    <t>5067:</t>
  </si>
  <si>
    <t>5083:</t>
  </si>
  <si>
    <t>5092:</t>
  </si>
  <si>
    <t>5113:</t>
  </si>
  <si>
    <t>5122:</t>
  </si>
  <si>
    <t>5138:</t>
  </si>
  <si>
    <t>5147:</t>
  </si>
  <si>
    <t>5168:</t>
  </si>
  <si>
    <t>5177:</t>
  </si>
  <si>
    <t>5198:</t>
  </si>
  <si>
    <t>5207:</t>
  </si>
  <si>
    <t>5228:</t>
  </si>
  <si>
    <t>5237:</t>
  </si>
  <si>
    <t>38,</t>
  </si>
  <si>
    <t>5343:</t>
  </si>
  <si>
    <t>5352:</t>
  </si>
  <si>
    <t>5373:</t>
  </si>
  <si>
    <t>5400:</t>
  </si>
  <si>
    <t>5427:</t>
  </si>
  <si>
    <t>5454:</t>
  </si>
  <si>
    <t>5481:</t>
  </si>
  <si>
    <t>5508:</t>
  </si>
  <si>
    <t>5535:</t>
  </si>
  <si>
    <t>5562:</t>
  </si>
  <si>
    <t>5589:</t>
  </si>
  <si>
    <t>5616:</t>
  </si>
  <si>
    <t>5643:</t>
  </si>
  <si>
    <t>5670:</t>
  </si>
  <si>
    <t>5697:</t>
  </si>
  <si>
    <t>5724:</t>
  </si>
  <si>
    <t>5751:</t>
  </si>
  <si>
    <t>5778:</t>
  </si>
  <si>
    <t>5805:</t>
  </si>
  <si>
    <t>5832:</t>
  </si>
  <si>
    <t>5859:</t>
  </si>
  <si>
    <t>5886:</t>
  </si>
  <si>
    <t>5913:</t>
  </si>
  <si>
    <t>5940:</t>
  </si>
  <si>
    <t>5967:</t>
  </si>
  <si>
    <t>5994:</t>
  </si>
  <si>
    <t>6021:</t>
  </si>
  <si>
    <t>6048:</t>
  </si>
  <si>
    <t>6075:</t>
  </si>
  <si>
    <t>6102:</t>
  </si>
  <si>
    <t>6129:</t>
  </si>
  <si>
    <t>6156:</t>
  </si>
  <si>
    <t>6183:</t>
  </si>
  <si>
    <t>6210:</t>
  </si>
  <si>
    <t>6237:</t>
  </si>
  <si>
    <t>6264:</t>
  </si>
  <si>
    <t>6276:</t>
  </si>
  <si>
    <t>6286:</t>
  </si>
  <si>
    <t>6295:</t>
  </si>
  <si>
    <t>12,</t>
  </si>
  <si>
    <t>6316:</t>
  </si>
  <si>
    <t>6325:</t>
  </si>
  <si>
    <t>13,</t>
  </si>
  <si>
    <t>6346:</t>
  </si>
  <si>
    <t>6355:</t>
  </si>
  <si>
    <t>6371:</t>
  </si>
  <si>
    <t>6380:</t>
  </si>
  <si>
    <t>6396:</t>
  </si>
  <si>
    <t>6405:</t>
  </si>
  <si>
    <t>16,</t>
  </si>
  <si>
    <t>6421:</t>
  </si>
  <si>
    <t>6433:</t>
  </si>
  <si>
    <t>6442:</t>
  </si>
  <si>
    <t>6458:</t>
  </si>
  <si>
    <t>6473:</t>
  </si>
  <si>
    <t>26,</t>
  </si>
  <si>
    <t>6480:</t>
  </si>
  <si>
    <t>6489:</t>
  </si>
  <si>
    <t>15,</t>
  </si>
  <si>
    <t>6505:</t>
  </si>
  <si>
    <t>6514:</t>
  </si>
  <si>
    <t>6530:</t>
  </si>
  <si>
    <t>6539:</t>
  </si>
  <si>
    <t>6555:</t>
  </si>
  <si>
    <t>6564:</t>
  </si>
  <si>
    <t>6585:</t>
  </si>
  <si>
    <t>6612:</t>
  </si>
  <si>
    <t>6639:</t>
  </si>
  <si>
    <t>6666:</t>
  </si>
  <si>
    <t>6693:</t>
  </si>
  <si>
    <t>6720:</t>
  </si>
  <si>
    <t>6729:</t>
  </si>
  <si>
    <t>9,</t>
  </si>
  <si>
    <t>6760:</t>
  </si>
  <si>
    <t>6769:</t>
  </si>
  <si>
    <t>6785:</t>
  </si>
  <si>
    <t>6800:</t>
  </si>
  <si>
    <t>6807:</t>
  </si>
  <si>
    <t>6822:</t>
  </si>
  <si>
    <t>6829:</t>
  </si>
  <si>
    <t>6856:</t>
  </si>
  <si>
    <t>6883:</t>
  </si>
  <si>
    <t>6898:</t>
  </si>
  <si>
    <t>6905:</t>
  </si>
  <si>
    <t>6920:</t>
  </si>
  <si>
    <t>6927:</t>
  </si>
  <si>
    <t>6942:</t>
  </si>
  <si>
    <t>6949:</t>
  </si>
  <si>
    <t>6964:</t>
  </si>
  <si>
    <t>6971:</t>
  </si>
  <si>
    <t>6986:</t>
  </si>
  <si>
    <t>6993:</t>
  </si>
  <si>
    <t>7002:</t>
  </si>
  <si>
    <t>7018:</t>
  </si>
  <si>
    <t>7027:</t>
  </si>
  <si>
    <t>7043:</t>
  </si>
  <si>
    <t>7052:</t>
  </si>
  <si>
    <t>7068:</t>
  </si>
  <si>
    <t>7077:</t>
  </si>
  <si>
    <t>7093:</t>
  </si>
  <si>
    <t>7102:</t>
  </si>
  <si>
    <t>7118:</t>
  </si>
  <si>
    <t>7127:</t>
  </si>
  <si>
    <t>6,</t>
  </si>
  <si>
    <t>7143:</t>
  </si>
  <si>
    <t>7152:</t>
  </si>
  <si>
    <t>7168:</t>
  </si>
  <si>
    <t>7177:</t>
  </si>
  <si>
    <t>7193:</t>
  </si>
  <si>
    <t>7202:</t>
  </si>
  <si>
    <t>7223:</t>
  </si>
  <si>
    <t>7232:</t>
  </si>
  <si>
    <t>7258:</t>
  </si>
  <si>
    <t>7267:</t>
  </si>
  <si>
    <t>7338:</t>
  </si>
  <si>
    <t>7347:</t>
  </si>
  <si>
    <t>7403:</t>
  </si>
  <si>
    <t>7418:</t>
  </si>
  <si>
    <t>7425:</t>
  </si>
  <si>
    <t>7434:</t>
  </si>
  <si>
    <t>7540:</t>
  </si>
  <si>
    <t>7567:</t>
  </si>
  <si>
    <t>7594:</t>
  </si>
  <si>
    <t>7621:</t>
  </si>
  <si>
    <t>7636:</t>
  </si>
  <si>
    <t>7643:</t>
  </si>
  <si>
    <t>7652:</t>
  </si>
  <si>
    <t>7673:</t>
  </si>
  <si>
    <t>7682:</t>
  </si>
  <si>
    <t>7778:</t>
  </si>
  <si>
    <t>7787:</t>
  </si>
  <si>
    <t>7843:</t>
  </si>
  <si>
    <t>7852:</t>
  </si>
  <si>
    <t>7958:</t>
  </si>
  <si>
    <t>7967:</t>
  </si>
  <si>
    <t>7983:</t>
  </si>
  <si>
    <t>8010:</t>
  </si>
  <si>
    <t>8019:</t>
  </si>
  <si>
    <t>8045:</t>
  </si>
  <si>
    <t>8057:</t>
  </si>
  <si>
    <t>8069:</t>
  </si>
  <si>
    <t>8081:</t>
  </si>
  <si>
    <t>8093:</t>
  </si>
  <si>
    <t>8105:</t>
  </si>
  <si>
    <t>8117:</t>
  </si>
  <si>
    <t>8129:</t>
  </si>
  <si>
    <t>8141:</t>
  </si>
  <si>
    <t>8153:</t>
  </si>
  <si>
    <t>8165:</t>
  </si>
  <si>
    <t>8177:</t>
  </si>
  <si>
    <t>8189:</t>
  </si>
  <si>
    <t>8201:</t>
  </si>
  <si>
    <t>8213:</t>
  </si>
  <si>
    <t>27</t>
  </si>
  <si>
    <t>ELECTRIC_SYSTEM</t>
  </si>
  <si>
    <t>3</t>
  </si>
  <si>
    <t>19</t>
  </si>
  <si>
    <t>2</t>
  </si>
  <si>
    <t>8</t>
  </si>
  <si>
    <t>Not implemented</t>
  </si>
  <si>
    <t>Positionné en Avionique sur Cliabladata.lua</t>
  </si>
  <si>
    <t>Non utile</t>
  </si>
  <si>
    <t>devices["MCL"]</t>
  </si>
  <si>
    <t>devices["ADI_AJB3A"]</t>
  </si>
  <si>
    <t xml:space="preserve">devices["NVG_CONTROLS"] </t>
  </si>
  <si>
    <t>--devices["RWR_APR25"]</t>
  </si>
  <si>
    <t>devices["SEAT"] = counter()</t>
  </si>
  <si>
    <t xml:space="preserve">    UHFFreqModeInc                 = __custom_counter(), -- adding commands to end per jnels suggestion</t>
  </si>
  <si>
    <t xml:space="preserve">    UHFFreqModeDec                 = __custom_counter(),</t>
  </si>
  <si>
    <t xml:space="preserve">    UHFPresetChannelInc            = __custom_counter(),</t>
  </si>
  <si>
    <t xml:space="preserve">    UHFPresetChannelDec            = __custom_counter(),</t>
  </si>
  <si>
    <t xml:space="preserve">    RadarTiltInc                   = __custom_counter(),</t>
  </si>
  <si>
    <t xml:space="preserve">    RadarTiltDec                   = __custom_counter(),</t>
  </si>
  <si>
    <t xml:space="preserve">    RadarTiltStartUp               = __custom_counter(),</t>
  </si>
  <si>
    <t xml:space="preserve">    RadarTiltStartDown             = __custom_counter(),</t>
  </si>
  <si>
    <t xml:space="preserve">    RadarTiltStop                  = __custom_counter(),</t>
  </si>
  <si>
    <t xml:space="preserve">    RadarVolumeStartUp             = __custom_counter(),</t>
  </si>
  <si>
    <t xml:space="preserve">    RadarVolumeStartDown           = __custom_counter(),</t>
  </si>
  <si>
    <t xml:space="preserve">    RadarVolumeStop                = __custom_counter(),</t>
  </si>
  <si>
    <t xml:space="preserve">    MCL_Power_Toggle               = __custom_counter(),</t>
  </si>
  <si>
    <t xml:space="preserve">    MCL_Chan_Inc                   = __custom_counter(),</t>
  </si>
  <si>
    <t xml:space="preserve">    MCL_Chan_Dec                   = __custom_counter(),</t>
  </si>
  <si>
    <t xml:space="preserve">    Fuel_Transfer_Bypass_Toggle    = __custom_counter(),</t>
  </si>
  <si>
    <t xml:space="preserve">    AWRS_Drop_Interval_Inc         = __custom_counter(),</t>
  </si>
  <si>
    <t xml:space="preserve">    AWRS_Drop_Interval_Dec         = __custom_counter(),</t>
  </si>
  <si>
    <t xml:space="preserve">    ArmsEmerSelCW                  = __custom_counter(),</t>
  </si>
  <si>
    <t xml:space="preserve">    ArmsEmerSelCCW                 = __custom_counter(),</t>
  </si>
  <si>
    <t xml:space="preserve">    FuelControl                    = __custom_counter(),</t>
  </si>
  <si>
    <t xml:space="preserve">    cat_power_toggle               = __custom_counter(),</t>
  </si>
  <si>
    <t xml:space="preserve">    bullpup_up                     = __custom_counter(),</t>
  </si>
  <si>
    <t xml:space="preserve">    bullpup_down                   = __custom_counter(),</t>
  </si>
  <si>
    <t xml:space="preserve">    bullpup_left                   = __custom_counter(),</t>
  </si>
  <si>
    <t xml:space="preserve">    bullpup_right                  = __custom_counter(),</t>
  </si>
  <si>
    <t xml:space="preserve">    bullpup_yaw_stop               = __custom_counter(),</t>
  </si>
  <si>
    <t xml:space="preserve">    bullpup_pitch_stop             = __custom_counter(),</t>
  </si>
  <si>
    <t xml:space="preserve">    Radar_Bril_Step_Inc            = __custom_counter(),</t>
  </si>
  <si>
    <t xml:space="preserve">    Radar_Bril_Step_Dec            = __custom_counter(),</t>
  </si>
  <si>
    <t xml:space="preserve">    Radar_Bril_Cont_Up             = __custom_counter(),</t>
  </si>
  <si>
    <t xml:space="preserve">    Radar_Bril_Cont_Down           = __custom_counter(),</t>
  </si>
  <si>
    <t xml:space="preserve">    Radar_Bril_Cont_Stop           = __custom_counter(),</t>
  </si>
  <si>
    <t xml:space="preserve">    Radar_Stor_Step_Inc            = __custom_counter(),</t>
  </si>
  <si>
    <t xml:space="preserve">    Radar_Stor_Step_Dec            = __custom_counter(),</t>
  </si>
  <si>
    <t xml:space="preserve">    Radar_Stor_Cont_Up             = __custom_counter(),</t>
  </si>
  <si>
    <t xml:space="preserve">    Radar_Stor_Cont_Down           = __custom_counter(),</t>
  </si>
  <si>
    <t xml:space="preserve">    Radar_Stor_Cont_Stop           = __custom_counter(),</t>
  </si>
  <si>
    <t xml:space="preserve">    Radar_Gain_Step_Inc            = __custom_counter(),</t>
  </si>
  <si>
    <t xml:space="preserve">    Radar_Gain_Step_Dec            = __custom_counter(),</t>
  </si>
  <si>
    <t xml:space="preserve">    Radar_Gain_Cont_Up             = __custom_counter(),</t>
  </si>
  <si>
    <t xml:space="preserve">    Radar_Gain_Cont_Down           = __custom_counter(),</t>
  </si>
  <si>
    <t xml:space="preserve">    Radar_Gain_Cont_Stop           = __custom_counter(),</t>
  </si>
  <si>
    <t xml:space="preserve">    Radar_Det_Step_Inc             = __custom_counter(),</t>
  </si>
  <si>
    <t xml:space="preserve">    Radar_Det_Step_Dec             = __custom_counter(),</t>
  </si>
  <si>
    <t xml:space="preserve">    Radar_Det_Cont_Up              = __custom_counter(),</t>
  </si>
  <si>
    <t xml:space="preserve">    Radar_Det_Cont_Down            = __custom_counter(),</t>
  </si>
  <si>
    <t xml:space="preserve">    Radar_Det_Cont_Stop            = __custom_counter(),</t>
  </si>
  <si>
    <t xml:space="preserve">    Radar_Ret_Step_Inc             = __custom_counter(),</t>
  </si>
  <si>
    <t xml:space="preserve">    Radar_Ret_Step_Dec             = __custom_counter(),</t>
  </si>
  <si>
    <t xml:space="preserve">    Radar_Ret_Cont_Up              = __custom_counter(),</t>
  </si>
  <si>
    <t xml:space="preserve">    Radar_Ret_Cont_Down            = __custom_counter(),</t>
  </si>
  <si>
    <t xml:space="preserve">    Radar_Ret_Cont_Stop            = __custom_counter(),</t>
  </si>
  <si>
    <t xml:space="preserve">    radio_ptt_voip                 = __custom_counter(),</t>
  </si>
  <si>
    <t xml:space="preserve">    drop_tank_press_cycle          = __custom_counter(),</t>
  </si>
  <si>
    <t xml:space="preserve">    fuel_dump_cycle                = __custom_counter(),</t>
  </si>
  <si>
    <t xml:space="preserve">    modifier_left_down             = __custom_counter(),</t>
  </si>
  <si>
    <t xml:space="preserve">    modifier_left_up               = __custom_counter(),</t>
  </si>
  <si>
    <t xml:space="preserve">    modifier_right_down            = __custom_counter(),</t>
  </si>
  <si>
    <t xml:space="preserve">    modifier_right_up              = __custom_counter(),</t>
  </si>
  <si>
    <t xml:space="preserve">    afcs_hdg_set_start_up          = __custom_counter(),</t>
  </si>
  <si>
    <t xml:space="preserve">    afcs_hdg_set_start_down        = __custom_counter(),</t>
  </si>
  <si>
    <t xml:space="preserve">    afcs_hdg_set_stop              = __custom_counter(),</t>
  </si>
  <si>
    <t xml:space="preserve">    nvg_toggle                     = __custom_counter(),</t>
  </si>
  <si>
    <t>canopy_open                    = __custom_counter(),</t>
  </si>
  <si>
    <t>canopy_close                   = __custom_counter(),</t>
  </si>
  <si>
    <t xml:space="preserve">    throttle_position_off          = __custom_counter(),</t>
  </si>
  <si>
    <t xml:space="preserve">    throttle_position_ign          = __custom_counter(),</t>
  </si>
  <si>
    <t xml:space="preserve">    throttle_position_run          = __custom_counter(),</t>
  </si>
  <si>
    <t xml:space="preserve">    throttle_inc                   = __custom_counter(),</t>
  </si>
  <si>
    <t xml:space="preserve">    throttle_dec                   = __custom_counter(),</t>
  </si>
  <si>
    <t xml:space="preserve">    AWRS_Drop_Interval_StartUp    = __custom_counter(),</t>
  </si>
  <si>
    <t xml:space="preserve">    AWRS_Drop_Interval_StartDown  = __custom_counter(),</t>
  </si>
  <si>
    <t xml:space="preserve">    AWRS_Drop_Interval_Stop       = __custom_counter(),</t>
  </si>
  <si>
    <t xml:space="preserve">    intlight_whiteflood_startup   = __custom_counter(),</t>
  </si>
  <si>
    <t xml:space="preserve">    intlight_whiteflood_startdown = __custom_counter(),</t>
  </si>
  <si>
    <t xml:space="preserve">    intlight_whiteflood_stop      = __custom_counter(),</t>
  </si>
  <si>
    <t xml:space="preserve">    intlight_instruments_startup   = __custom_counter(),</t>
  </si>
  <si>
    <t xml:space="preserve">    intlight_instruments_startdown = __custom_counter(),</t>
  </si>
  <si>
    <t xml:space="preserve">    intlight_instruments_stop      = __custom_counter(),</t>
  </si>
  <si>
    <t xml:space="preserve">    intlight_console_startup      = __custom_counter(),</t>
  </si>
  <si>
    <t xml:space="preserve">    intlight_console_startdown    = __custom_counter(),</t>
  </si>
  <si>
    <t xml:space="preserve">    intlight_console_stop         = __custom_counter(),</t>
  </si>
  <si>
    <t xml:space="preserve">    BombArmSwitch                 = __custom_counter(),</t>
  </si>
  <si>
    <t xml:space="preserve">    throttle_acc                  = __custom_counter(),</t>
  </si>
  <si>
    <t xml:space="preserve">    CmBankSelectToggle            = __custom_counter(),</t>
  </si>
  <si>
    <t>gunsight_elevation_axis         = __counter(),</t>
  </si>
  <si>
    <t>gunsight_elevation_axis</t>
  </si>
  <si>
    <t>gunsight_elevation_axis_abs</t>
  </si>
  <si>
    <t xml:space="preserve">    mcl_channel_selector            = __counter(),</t>
  </si>
  <si>
    <t xml:space="preserve">    mcl_power_switch                = __counter(),</t>
  </si>
  <si>
    <t xml:space="preserve">    afcs_test_guard                 = __counter(),</t>
  </si>
  <si>
    <t xml:space="preserve">    afcs_test                       = __counter(),</t>
  </si>
  <si>
    <t xml:space="preserve">    --Most of these are dummy/placeholder.</t>
  </si>
  <si>
    <t xml:space="preserve">    tacan_antenna                   = __counter(),</t>
  </si>
  <si>
    <t xml:space="preserve">    rain_removal                    = __counter(),</t>
  </si>
  <si>
    <t xml:space="preserve">    nav_dead_recon                  = __counter(),</t>
  </si>
  <si>
    <t xml:space="preserve">    seat_adjustment                 = __counter(),</t>
  </si>
  <si>
    <t xml:space="preserve">    fuel_transfer_bypass            = __counter(),</t>
  </si>
  <si>
    <t xml:space="preserve">    mouse_x                         = __counter(),</t>
  </si>
  <si>
    <t xml:space="preserve">    mouse_y                         = __counter(),</t>
  </si>
  <si>
    <t xml:space="preserve">    --avionics</t>
  </si>
  <si>
    <t xml:space="preserve">    intlight_instruments_axis_slew  = __counter(),</t>
  </si>
  <si>
    <t xml:space="preserve">    intlight_console_axis_slew      = __counter(),</t>
  </si>
  <si>
    <t xml:space="preserve">    intlight_whiteflood_axis_slew   = __counter(),</t>
  </si>
  <si>
    <t xml:space="preserve">    --gunsight</t>
  </si>
  <si>
    <t xml:space="preserve">    gunsight_brightness_axis_abs    = __counter(),</t>
  </si>
  <si>
    <t xml:space="preserve">    gunsight_brightness_axis_slew   = __counter(),</t>
  </si>
  <si>
    <t xml:space="preserve">    --weapon system</t>
  </si>
  <si>
    <t xml:space="preserve">    awrs_drop_interval_axis_slew    = __counter(),</t>
  </si>
  <si>
    <t xml:space="preserve">    shrike_sidewinder_volume_abs    = __counter(),</t>
  </si>
  <si>
    <t xml:space="preserve">    shrike_sidewinder_volume_slew   = __counter(),</t>
  </si>
  <si>
    <t xml:space="preserve">    --nav</t>
  </si>
  <si>
    <t xml:space="preserve">    tacan_volume_axis_abs           = __counter(),</t>
  </si>
  <si>
    <t xml:space="preserve">    tacan_volume_axis_slew          = __counter(),</t>
  </si>
  <si>
    <t xml:space="preserve">    --rwr</t>
  </si>
  <si>
    <t xml:space="preserve">    ecm_msl_alert_axis_inner_abs    = __counter(),</t>
  </si>
  <si>
    <t xml:space="preserve">    ecm_msl_alert_axis_inner_slew   = __counter(),</t>
  </si>
  <si>
    <t xml:space="preserve">    ecm_msl_alert_axis_outer_abs    = __counter(),</t>
  </si>
  <si>
    <t xml:space="preserve">    ecm_msl_alert_axis_outer_slew   = __counter(),</t>
  </si>
  <si>
    <t xml:space="preserve">    --radar display</t>
  </si>
  <si>
    <t xml:space="preserve">    radar_storage_axis_abs          = __counter(),</t>
  </si>
  <si>
    <t xml:space="preserve">    radar_storage_axis_slew         = __counter(),</t>
  </si>
  <si>
    <t xml:space="preserve">    radar_brilliance_axis_abs       = __counter(),</t>
  </si>
  <si>
    <t xml:space="preserve">    radar_brilliance_axis_slew      = __counter(),</t>
  </si>
  <si>
    <t xml:space="preserve">    radar_detail_axis_abs           = __counter(),</t>
  </si>
  <si>
    <t xml:space="preserve">    radar_detail_axis_slew          = __counter(),</t>
  </si>
  <si>
    <t xml:space="preserve">    radar_gain_axis_abs             = __counter(),</t>
  </si>
  <si>
    <t xml:space="preserve">    radar_gain_axis_slew            = __counter(),</t>
  </si>
  <si>
    <t xml:space="preserve">    radar_reticle_axis_abs          = __counter(),</t>
  </si>
  <si>
    <t xml:space="preserve">    radar_reticle_axis_slew         = __counter(),</t>
  </si>
  <si>
    <t xml:space="preserve">    --additional accessibility axes</t>
  </si>
  <si>
    <t xml:space="preserve">    combined_wheel_brake_axis       = __counter(),</t>
  </si>
  <si>
    <t xml:space="preserve">    rudder_axis_left                = __counter(),</t>
  </si>
  <si>
    <t xml:space="preserve">    rudder_axis_right               = __counter(),</t>
  </si>
  <si>
    <t xml:space="preserve">    throttle_axis_slew              = __counter(),</t>
  </si>
  <si>
    <t xml:space="preserve">    zoom_axis_in                    = __counter(),</t>
  </si>
  <si>
    <t xml:space="preserve">    zoom_axis_out                   = __counter(),</t>
  </si>
  <si>
    <t xml:space="preserve">    zoom_axis_slew                  = __counter(),</t>
  </si>
  <si>
    <t xml:space="preserve">    zoom_axis_slew_in               = __counter(),</t>
  </si>
  <si>
    <t xml:space="preserve">    zoom_axis_slew_out              = __counter(),</t>
  </si>
  <si>
    <t>push_starter_switch             = __counter(),</t>
  </si>
  <si>
    <t>throttle                        = __counter(),</t>
  </si>
  <si>
    <t>spoiler_cover                   = __counter(),</t>
  </si>
  <si>
    <t>spoiler_arm                     = __counter(),</t>
  </si>
  <si>
    <t>throttle_axis_mod               = __counter(),</t>
  </si>
  <si>
    <t>ecm_apr25_off</t>
  </si>
  <si>
    <t xml:space="preserve">                = __counter(),</t>
  </si>
  <si>
    <t>ecm_apr25_audio</t>
  </si>
  <si>
    <t>ecm_apr27_off</t>
  </si>
  <si>
    <t>ecm_systest_upper</t>
  </si>
  <si>
    <t xml:space="preserve">            = __counter(),</t>
  </si>
  <si>
    <t>ecm_systest_lower</t>
  </si>
  <si>
    <t>ecm_msl_alert_axis_inner</t>
  </si>
  <si>
    <t xml:space="preserve">    = __counter(),</t>
  </si>
  <si>
    <t>ecm_msl_alert_axis_outer</t>
  </si>
  <si>
    <t>ecm_selector_knob               = __counter(),</t>
  </si>
  <si>
    <t xml:space="preserve">pitch_axis_mod </t>
  </si>
  <si>
    <t xml:space="preserve">roll_axis_mod </t>
  </si>
  <si>
    <t>rudder_axis_mod                 = __counter(),</t>
  </si>
  <si>
    <t xml:space="preserve">wheelbrake_AXIS </t>
  </si>
  <si>
    <t>Button_Test                     = __counter(),</t>
  </si>
  <si>
    <t>arm_gun                         = __counter(),</t>
  </si>
  <si>
    <t>arm_master                      = __counter(),</t>
  </si>
  <si>
    <t>arm_station1                    = __counter(),</t>
  </si>
  <si>
    <t>arm_station2                    = __counter(),</t>
  </si>
  <si>
    <t>arm_station3                    = __counter(),</t>
  </si>
  <si>
    <t>arm_station4                    = __counter(),</t>
  </si>
  <si>
    <t>arm_station5                    = __counter(),</t>
  </si>
  <si>
    <t>arm_func_selector               = __counter(),</t>
  </si>
  <si>
    <t>gunpod_l                        = __counter(),</t>
  </si>
  <si>
    <t>gunpod_c                        = __counter(),</t>
  </si>
  <si>
    <t>gunpod_r                        = __counter(),</t>
  </si>
  <si>
    <t>gunpod_chargeclear              = __counter(),</t>
  </si>
  <si>
    <t>flaps                           = __counter(),</t>
  </si>
  <si>
    <t>FuelGaugeExtButton              = __counter(),</t>
  </si>
  <si>
    <t>AltPressureKnob                 = __counter(),</t>
  </si>
  <si>
    <t>Gear                            = __counter(),</t>
  </si>
  <si>
    <t>Hook                            = __counter(),</t>
  </si>
  <si>
    <t>emer_gen_bypass                 = __counter(),</t>
  </si>
  <si>
    <t>emer_gen_deploy                 = __counter(),</t>
  </si>
  <si>
    <t>speedbrake                      = __counter(),</t>
  </si>
  <si>
    <t>arm_emer_sel                    = __counter(),</t>
  </si>
  <si>
    <t>arm_bomb                        = __counter(),</t>
  </si>
  <si>
    <t>emer_bomb_release               = __counter(),</t>
  </si>
  <si>
    <t>GunsightKnob                    = __counter(),</t>
  </si>
  <si>
    <t>GunsightDayNight                = __counter(),</t>
  </si>
  <si>
    <t>GunsightBrightness              = __counter(),</t>
  </si>
  <si>
    <t>AWRS_quantity                   = __counter(),</t>
  </si>
  <si>
    <t>AWRS_drop_interval              = __counter(),</t>
  </si>
  <si>
    <t>AWRS_multiplier                 = __counter(),</t>
  </si>
  <si>
    <t>AWRS_stepripple                 = __counter(),</t>
  </si>
  <si>
    <t>speedbrake_emer                 = __counter(),</t>
  </si>
  <si>
    <t>emer_gear_release               = __counter(),</t>
  </si>
  <si>
    <t>radar_alt_indexer               = __counter(),</t>
  </si>
  <si>
    <t>radar_alt_switch                = __counter(),</t>
  </si>
  <si>
    <t>master_test                     = __counter(),</t>
  </si>
  <si>
    <t>ias_index_button                = __counter(),</t>
  </si>
  <si>
    <t>ias_index_knob                  = __counter(),</t>
  </si>
  <si>
    <t>stby_att_index_button           = __counter(),</t>
  </si>
  <si>
    <t>stby_att_index_knob             = __counter(),</t>
  </si>
  <si>
    <t>bdhi_mode                       = __counter(),</t>
  </si>
  <si>
    <t>doppler_select                  = __counter(),</t>
  </si>
  <si>
    <t>doppler_memory_test             = __counter(),</t>
  </si>
  <si>
    <t>nav_select                      = __counter(),</t>
  </si>
  <si>
    <t>asn41_magvar                    = __counter(),</t>
  </si>
  <si>
    <t>asn41_windspeed                 = __counter(),</t>
  </si>
  <si>
    <t>asn41_winddir                   = __counter(),</t>
  </si>
  <si>
    <t>ppos_lat                        = __counter(),</t>
  </si>
  <si>
    <t>ppos_lon                        = __counter(),</t>
  </si>
  <si>
    <t>dest_lat                        = __counter(),</t>
  </si>
  <si>
    <t>dest_lon                        = __counter(),</t>
  </si>
  <si>
    <t>radar_planprofile               = __counter(),</t>
  </si>
  <si>
    <t>radar_range                     = __counter(),</t>
  </si>
  <si>
    <t>radar_storage                   = __counter(),</t>
  </si>
  <si>
    <t>radar_brilliance                = __counter(),</t>
  </si>
  <si>
    <t>radar_detail                    = __counter(),</t>
  </si>
  <si>
    <t>radar_gain                      = __counter(),</t>
  </si>
  <si>
    <t>radar_filter                    = __counter(),</t>
  </si>
  <si>
    <t>radar_reticle                   = __counter(),</t>
  </si>
  <si>
    <t>radar_mode                      = __counter(),</t>
  </si>
  <si>
    <t>radar_aoacomp                   = __counter(),</t>
  </si>
  <si>
    <t>radar_angle                     = __counter(),</t>
  </si>
  <si>
    <t>radar_angle_axis                = __counter(),</t>
  </si>
  <si>
    <t>radar_angle_axis_abs            = __counter(),</t>
  </si>
  <si>
    <t>radar_volume                    = __counter(),</t>
  </si>
  <si>
    <t>tacan_mode                      = __counter(),</t>
  </si>
  <si>
    <t>tacan_ch_major                  = __counter(),</t>
  </si>
  <si>
    <t>tacan_ch_minor                  = __counter(),</t>
  </si>
  <si>
    <t>tacan_volume                    = __counter(),</t>
  </si>
  <si>
    <t>extlight_master                 = __counter(),</t>
  </si>
  <si>
    <t>extlight_probe                  = __counter(),</t>
  </si>
  <si>
    <t>extlight_taxi                   = __counter(),</t>
  </si>
  <si>
    <t>extlight_anticoll               = __counter(),</t>
  </si>
  <si>
    <t>extlight_fuselage               = __counter(),</t>
  </si>
  <si>
    <t>extlight_flashsteady            = __counter(),</t>
  </si>
  <si>
    <t>extlight_nav                    = __counter(),</t>
  </si>
  <si>
    <t>extlight_tail                   = __counter(),</t>
  </si>
  <si>
    <t>intlight_whiteflood             = __counter(),</t>
  </si>
  <si>
    <t>intlight_instruments            = __counter(),</t>
  </si>
  <si>
    <t>intlight_console                = __counter(),</t>
  </si>
  <si>
    <t>intlight_brightness             = __counter(),</t>
  </si>
  <si>
    <t>rudder_trim                     = __counter(),</t>
  </si>
  <si>
    <t>throttle_axis                   = __counter(),</t>
  </si>
  <si>
    <t>throttle_click                  = __counter(),</t>
  </si>
  <si>
    <t>afcs_standby                    = __counter(),</t>
  </si>
  <si>
    <t>afcs_engage                     = __counter(),</t>
  </si>
  <si>
    <t>afcs_hdg_sel                    = __counter(),</t>
  </si>
  <si>
    <t>afcs_alt                        = __counter(),</t>
  </si>
  <si>
    <t>afcs_hdg_set                    = __counter(),</t>
  </si>
  <si>
    <t>afcs_stab_aug                   = __counter(),</t>
  </si>
  <si>
    <t>afcs_ail_trim                   = __counter(),</t>
  </si>
  <si>
    <t>apc_engagestbyoff               = __counter(),</t>
  </si>
  <si>
    <t>apc_hotstdcold                  = __counter(),</t>
  </si>
  <si>
    <t>arc51_mode                      = __counter(),</t>
  </si>
  <si>
    <t>arc51_xmitmode                  = __counter(),</t>
  </si>
  <si>
    <t>arc51_volume                    = __counter(),</t>
  </si>
  <si>
    <t>arc51_squelch                   = __counter(),</t>
  </si>
  <si>
    <t>arc51_freq_preset               = __counter(),</t>
  </si>
  <si>
    <t>arc51_freq_XXooo                = __counter(),</t>
  </si>
  <si>
    <t>arc51_freq_ooXoo                = __counter(),</t>
  </si>
  <si>
    <t>arc51_freq_oooXX                = __counter(),</t>
  </si>
  <si>
    <t>clock_stopwatch                 = __counter(),</t>
  </si>
  <si>
    <t>cm_bank                         = __counter(),</t>
  </si>
  <si>
    <t>cm_auto                         = __counter(),</t>
  </si>
  <si>
    <t>cm_adj1                         = __counter(),</t>
  </si>
  <si>
    <t>cm_adj2                         = __counter(),</t>
  </si>
  <si>
    <t>cm_pwr                          = __counter(),</t>
  </si>
  <si>
    <t>accel_reset                     = __counter(),</t>
  </si>
  <si>
    <t>shrike_sidewinder_volume        = __counter(),</t>
  </si>
  <si>
    <t>AWRS_drop_interval_AXIS         = __counter(),</t>
  </si>
  <si>
    <t>intlight_whiteflood_AXIS        = __counter(),</t>
  </si>
  <si>
    <t>intlight_instruments_AXIS       = __counter(),</t>
  </si>
  <si>
    <t>intlight_console_AXIS           = __counter(),</t>
  </si>
  <si>
    <t>intlight_whiteflood_CHANGE      = __counter(),</t>
  </si>
  <si>
    <t>intlight_instruments_CHANGE     = __counter(),</t>
  </si>
  <si>
    <t>intlight_console_CHANGE         = __counter(),</t>
  </si>
  <si>
    <t>cabin_pressure                  = __counter(),</t>
  </si>
  <si>
    <t>windshield_defrost              = __counter(),</t>
  </si>
  <si>
    <t>cabin_temp                      = __counter(),</t>
  </si>
  <si>
    <t>man_flt_control_override        = __counter(),</t>
  </si>
  <si>
    <t>shrike_selector                 = __counter(),</t>
  </si>
  <si>
    <t>oxygen_switch                   = __counter(),</t>
  </si>
  <si>
    <t>COMPASS_set_heading             = __counter(),</t>
  </si>
  <si>
    <t>COMPASS_push_to_sync            = __counter(),</t>
  </si>
  <si>
    <t>COMPASS_free_slaved_switch      = __counter(),</t>
  </si>
  <si>
    <t>COMPASS_latitude                = __counter(),</t>
  </si>
  <si>
    <t>ENGINE_wing_fuel_sw             = __counter(),</t>
  </si>
  <si>
    <t>ENGINE_drop_tanks_sw            = __counter(),</t>
  </si>
  <si>
    <t>ENGINE_fuel_control_sw          = __counter(),</t>
  </si>
  <si>
    <t>ENGINE_manual_fuel_shutoff      = __counter(),</t>
  </si>
  <si>
    <t>CPT_shoulder_harness            = __counter(),</t>
  </si>
  <si>
    <t>ppos_lat_push                   = __counter(),</t>
  </si>
  <si>
    <t>ppos_lon_push                   = __counter(),</t>
  </si>
  <si>
    <t>dest_lat_push                   = __counter(),</t>
  </si>
  <si>
    <t>dest_lon_push                   = __counter(),</t>
  </si>
  <si>
    <t>asn41_magvar_push               = __counter(),</t>
  </si>
  <si>
    <t>asn41_windspeed_push            = __counter(),</t>
  </si>
  <si>
    <t>asn41_winddir_push              = __counter(),</t>
  </si>
  <si>
    <t>throttle_click_ITER             = __counter(),</t>
  </si>
  <si>
    <t>JATO_arm                        = __counter(),</t>
  </si>
  <si>
    <t>JATO_jettison                   = __counter(),</t>
  </si>
  <si>
    <t>gunsight_elevation_axis_abs     = __counter(),</t>
  </si>
  <si>
    <t>pilot_salute                    = __counter(),</t>
  </si>
  <si>
    <t>left_wheelbrake_AXIS            = __counter(),</t>
  </si>
  <si>
    <t>right_wheelbrake_AXIS           = __counter(),</t>
  </si>
  <si>
    <t>AOA_dimming_wheel_AXIS          = __counter(),</t>
  </si>
  <si>
    <t>dest_lat_slew                   = __counter(),</t>
  </si>
  <si>
    <t>dest_lon_slew                   = __counter(),</t>
  </si>
  <si>
    <t>mcl_channel_selector            = __counter(),</t>
  </si>
  <si>
    <t>mcl_power_switch                = __counter(),</t>
  </si>
  <si>
    <t>afcs_test_guard                 = __counter(),</t>
  </si>
  <si>
    <t>afcs_test                       = __counter(),</t>
  </si>
  <si>
    <t>tacan_antenna                   = __counter(),</t>
  </si>
  <si>
    <t>rain_removal                    = __counter(),</t>
  </si>
  <si>
    <t>nav_dead_recon                  = __counter(),</t>
  </si>
  <si>
    <t>seat_adjustment                 = __counter(),</t>
  </si>
  <si>
    <t>fuel_transfer_bypass            = __counter(),</t>
  </si>
  <si>
    <t>mouse_x                         = __counter(),</t>
  </si>
  <si>
    <t>mouse_y                         = __counter(),</t>
  </si>
  <si>
    <t>intlight_instruments_axis_slew  = __counter(),</t>
  </si>
  <si>
    <t>intlight_console_axis_slew      = __counter(),</t>
  </si>
  <si>
    <t>intlight_whiteflood_axis_slew   = __counter(),</t>
  </si>
  <si>
    <t>gunsight_brightness_axis_abs    = __counter(),</t>
  </si>
  <si>
    <t>gunsight_brightness_axis_slew   = __counter(),</t>
  </si>
  <si>
    <t>awrs_drop_interval_axis_slew    = __counter(),</t>
  </si>
  <si>
    <t>shrike_sidewinder_volume_abs    = __counter(),</t>
  </si>
  <si>
    <t>shrike_sidewinder_volume_slew   = __counter(),</t>
  </si>
  <si>
    <t>tacan_volume_axis_abs           = __counter(),</t>
  </si>
  <si>
    <t>tacan_volume_axis_slew          = __counter(),</t>
  </si>
  <si>
    <t>ecm_msl_alert_axis_inner_abs    = __counter(),</t>
  </si>
  <si>
    <t>ecm_msl_alert_axis_inner_slew   = __counter(),</t>
  </si>
  <si>
    <t>ecm_msl_alert_axis_outer_abs    = __counter(),</t>
  </si>
  <si>
    <t>ecm_msl_alert_axis_outer_slew   = __counter(),</t>
  </si>
  <si>
    <t>radar_storage_axis_abs          = __counter(),</t>
  </si>
  <si>
    <t>radar_storage_axis_slew         = __counter(),</t>
  </si>
  <si>
    <t>radar_brilliance_axis_abs       = __counter(),</t>
  </si>
  <si>
    <t>radar_brilliance_axis_slew      = __counter(),</t>
  </si>
  <si>
    <t>radar_detail_axis_abs           = __counter(),</t>
  </si>
  <si>
    <t>radar_detail_axis_slew          = __counter(),</t>
  </si>
  <si>
    <t>radar_gain_axis_abs             = __counter(),</t>
  </si>
  <si>
    <t>radar_gain_axis_slew            = __counter(),</t>
  </si>
  <si>
    <t>radar_reticle_axis_abs          = __counter(),</t>
  </si>
  <si>
    <t>radar_reticle_axis_slew         = __counter(),</t>
  </si>
  <si>
    <t>combined_wheel_brake_axis       = __counter(),</t>
  </si>
  <si>
    <t>rudder_axis_left                = __counter(),</t>
  </si>
  <si>
    <t>rudder_axis_right               = __counter(),</t>
  </si>
  <si>
    <t>throttle_axis_slew              = __counter(),</t>
  </si>
  <si>
    <t>zoom_axis_in                    = __counter(),</t>
  </si>
  <si>
    <t>zoom_axis_out                   = __counter(),</t>
  </si>
  <si>
    <t>zoom_axis_slew                  = __counter(),</t>
  </si>
  <si>
    <t>zoom_axis_slew_in               = __counter(),</t>
  </si>
  <si>
    <t>zoom_axis_slew_out              = __counter(),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</si>
</sst>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/>
    </xf>
    <xf numFmtId="49" fontId="0" fillId="0" borderId="0" xfId="0" applyNumberFormat="1"/>
    <xf numFmtId="49" fontId="0" fillId="4" borderId="0" xfId="0" applyNumberFormat="1" applyFill="1"/>
    <xf numFmtId="49" fontId="0" fillId="5" borderId="0" xfId="0" applyNumberFormat="1" applyFill="1"/>
    <xf numFmtId="49" fontId="0" fillId="6" borderId="0" xfId="0" applyNumberFormat="1" applyFill="1"/>
    <xf numFmtId="49" fontId="0" fillId="7" borderId="0" xfId="0" applyNumberFormat="1" applyFill="1"/>
    <xf numFmtId="0" fontId="0" fillId="0" borderId="0" xfId="0" applyFill="1"/>
    <xf numFmtId="0" fontId="0" fillId="8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AC242-BAFA-435E-8C62-BDBA3E692A02}">
  <dimension ref="A1:D51"/>
  <sheetViews>
    <sheetView workbookViewId="0">
      <selection activeCell="B51" sqref="B51"/>
    </sheetView>
  </sheetViews>
  <sheetFormatPr baseColWidth="10" defaultRowHeight="15" x14ac:dyDescent="0.25"/>
  <cols>
    <col min="2" max="2" width="40" bestFit="1" customWidth="1"/>
  </cols>
  <sheetData>
    <row r="1" spans="1:4" x14ac:dyDescent="0.25">
      <c r="A1">
        <v>1</v>
      </c>
      <c r="B1" t="s">
        <v>428</v>
      </c>
      <c r="D1" t="s">
        <v>429</v>
      </c>
    </row>
    <row r="2" spans="1:4" x14ac:dyDescent="0.25">
      <c r="B2" t="s">
        <v>430</v>
      </c>
      <c r="D2" t="e">
        <f ca="1" xml:space="preserve"> counter()</f>
        <v>#NAME?</v>
      </c>
    </row>
    <row r="3" spans="1:4" x14ac:dyDescent="0.25">
      <c r="A3">
        <v>2</v>
      </c>
      <c r="B3" t="s">
        <v>431</v>
      </c>
    </row>
    <row r="4" spans="1:4" x14ac:dyDescent="0.25">
      <c r="A4">
        <f>A3+1</f>
        <v>3</v>
      </c>
      <c r="B4" t="s">
        <v>432</v>
      </c>
    </row>
    <row r="5" spans="1:4" x14ac:dyDescent="0.25">
      <c r="A5">
        <f t="shared" ref="A5:A43" si="0">A4+1</f>
        <v>4</v>
      </c>
      <c r="B5" t="s">
        <v>433</v>
      </c>
    </row>
    <row r="6" spans="1:4" x14ac:dyDescent="0.25">
      <c r="A6">
        <f t="shared" si="0"/>
        <v>5</v>
      </c>
      <c r="B6" t="s">
        <v>434</v>
      </c>
    </row>
    <row r="7" spans="1:4" x14ac:dyDescent="0.25">
      <c r="A7">
        <f t="shared" si="0"/>
        <v>6</v>
      </c>
      <c r="B7" t="s">
        <v>435</v>
      </c>
    </row>
    <row r="8" spans="1:4" x14ac:dyDescent="0.25">
      <c r="A8">
        <f t="shared" si="0"/>
        <v>7</v>
      </c>
      <c r="B8" t="s">
        <v>436</v>
      </c>
    </row>
    <row r="9" spans="1:4" x14ac:dyDescent="0.25">
      <c r="A9">
        <f t="shared" si="0"/>
        <v>8</v>
      </c>
      <c r="B9" t="s">
        <v>437</v>
      </c>
    </row>
    <row r="10" spans="1:4" x14ac:dyDescent="0.25">
      <c r="A10">
        <f t="shared" si="0"/>
        <v>9</v>
      </c>
      <c r="B10" t="s">
        <v>438</v>
      </c>
    </row>
    <row r="11" spans="1:4" x14ac:dyDescent="0.25">
      <c r="A11">
        <f t="shared" si="0"/>
        <v>10</v>
      </c>
      <c r="B11" t="s">
        <v>439</v>
      </c>
    </row>
    <row r="12" spans="1:4" x14ac:dyDescent="0.25">
      <c r="A12">
        <f t="shared" si="0"/>
        <v>11</v>
      </c>
      <c r="B12" t="s">
        <v>440</v>
      </c>
    </row>
    <row r="13" spans="1:4" x14ac:dyDescent="0.25">
      <c r="A13">
        <f t="shared" si="0"/>
        <v>12</v>
      </c>
      <c r="B13" t="s">
        <v>441</v>
      </c>
    </row>
    <row r="14" spans="1:4" x14ac:dyDescent="0.25">
      <c r="A14">
        <f t="shared" si="0"/>
        <v>13</v>
      </c>
      <c r="B14" t="s">
        <v>442</v>
      </c>
    </row>
    <row r="15" spans="1:4" x14ac:dyDescent="0.25">
      <c r="A15">
        <f t="shared" si="0"/>
        <v>14</v>
      </c>
      <c r="B15" t="s">
        <v>443</v>
      </c>
    </row>
    <row r="16" spans="1:4" x14ac:dyDescent="0.25">
      <c r="A16">
        <f t="shared" si="0"/>
        <v>15</v>
      </c>
      <c r="B16" t="s">
        <v>444</v>
      </c>
    </row>
    <row r="17" spans="1:2" x14ac:dyDescent="0.25">
      <c r="A17">
        <f t="shared" si="0"/>
        <v>16</v>
      </c>
      <c r="B17" t="s">
        <v>445</v>
      </c>
    </row>
    <row r="18" spans="1:2" x14ac:dyDescent="0.25">
      <c r="A18">
        <f t="shared" si="0"/>
        <v>17</v>
      </c>
      <c r="B18" t="s">
        <v>446</v>
      </c>
    </row>
    <row r="19" spans="1:2" x14ac:dyDescent="0.25">
      <c r="A19">
        <f t="shared" si="0"/>
        <v>18</v>
      </c>
      <c r="B19" t="s">
        <v>447</v>
      </c>
    </row>
    <row r="20" spans="1:2" x14ac:dyDescent="0.25">
      <c r="A20">
        <f t="shared" si="0"/>
        <v>19</v>
      </c>
      <c r="B20" t="s">
        <v>448</v>
      </c>
    </row>
    <row r="21" spans="1:2" x14ac:dyDescent="0.25">
      <c r="A21">
        <f t="shared" si="0"/>
        <v>20</v>
      </c>
      <c r="B21" t="s">
        <v>449</v>
      </c>
    </row>
    <row r="22" spans="1:2" x14ac:dyDescent="0.25">
      <c r="A22">
        <f t="shared" si="0"/>
        <v>21</v>
      </c>
      <c r="B22" t="s">
        <v>450</v>
      </c>
    </row>
    <row r="23" spans="1:2" x14ac:dyDescent="0.25">
      <c r="A23">
        <f t="shared" si="0"/>
        <v>22</v>
      </c>
      <c r="B23" t="s">
        <v>451</v>
      </c>
    </row>
    <row r="24" spans="1:2" x14ac:dyDescent="0.25">
      <c r="A24">
        <f t="shared" si="0"/>
        <v>23</v>
      </c>
      <c r="B24" t="s">
        <v>452</v>
      </c>
    </row>
    <row r="25" spans="1:2" x14ac:dyDescent="0.25">
      <c r="B25" t="s">
        <v>453</v>
      </c>
    </row>
    <row r="26" spans="1:2" x14ac:dyDescent="0.25">
      <c r="A26">
        <f>A24+1</f>
        <v>24</v>
      </c>
      <c r="B26" t="s">
        <v>454</v>
      </c>
    </row>
    <row r="27" spans="1:2" x14ac:dyDescent="0.25">
      <c r="A27">
        <f t="shared" si="0"/>
        <v>25</v>
      </c>
      <c r="B27" t="s">
        <v>455</v>
      </c>
    </row>
    <row r="28" spans="1:2" x14ac:dyDescent="0.25">
      <c r="A28">
        <f t="shared" si="0"/>
        <v>26</v>
      </c>
      <c r="B28" t="s">
        <v>456</v>
      </c>
    </row>
    <row r="29" spans="1:2" x14ac:dyDescent="0.25">
      <c r="A29">
        <f t="shared" si="0"/>
        <v>27</v>
      </c>
      <c r="B29" t="s">
        <v>457</v>
      </c>
    </row>
    <row r="30" spans="1:2" x14ac:dyDescent="0.25">
      <c r="A30">
        <f t="shared" si="0"/>
        <v>28</v>
      </c>
      <c r="B30" t="s">
        <v>458</v>
      </c>
    </row>
    <row r="31" spans="1:2" x14ac:dyDescent="0.25">
      <c r="A31">
        <f t="shared" si="0"/>
        <v>29</v>
      </c>
      <c r="B31" t="s">
        <v>459</v>
      </c>
    </row>
    <row r="32" spans="1:2" x14ac:dyDescent="0.25">
      <c r="A32">
        <f t="shared" si="0"/>
        <v>30</v>
      </c>
      <c r="B32" t="s">
        <v>460</v>
      </c>
    </row>
    <row r="33" spans="1:3" x14ac:dyDescent="0.25">
      <c r="B33" t="s">
        <v>461</v>
      </c>
    </row>
    <row r="34" spans="1:3" x14ac:dyDescent="0.25">
      <c r="A34">
        <f>A32+1</f>
        <v>31</v>
      </c>
      <c r="B34" t="s">
        <v>462</v>
      </c>
    </row>
    <row r="35" spans="1:3" x14ac:dyDescent="0.25">
      <c r="A35">
        <f t="shared" si="0"/>
        <v>32</v>
      </c>
      <c r="B35" t="s">
        <v>463</v>
      </c>
    </row>
    <row r="36" spans="1:3" x14ac:dyDescent="0.25">
      <c r="A36">
        <f t="shared" si="0"/>
        <v>33</v>
      </c>
      <c r="B36" t="s">
        <v>464</v>
      </c>
    </row>
    <row r="37" spans="1:3" x14ac:dyDescent="0.25">
      <c r="A37">
        <f>A35+1</f>
        <v>33</v>
      </c>
      <c r="B37" t="s">
        <v>465</v>
      </c>
    </row>
    <row r="38" spans="1:3" x14ac:dyDescent="0.25">
      <c r="A38">
        <f t="shared" si="0"/>
        <v>34</v>
      </c>
      <c r="B38" t="s">
        <v>466</v>
      </c>
    </row>
    <row r="39" spans="1:3" x14ac:dyDescent="0.25">
      <c r="A39">
        <f t="shared" si="0"/>
        <v>35</v>
      </c>
      <c r="B39" t="s">
        <v>467</v>
      </c>
    </row>
    <row r="40" spans="1:3" x14ac:dyDescent="0.25">
      <c r="A40">
        <f t="shared" si="0"/>
        <v>36</v>
      </c>
      <c r="B40" t="s">
        <v>468</v>
      </c>
      <c r="C40" t="s">
        <v>429</v>
      </c>
    </row>
    <row r="41" spans="1:3" x14ac:dyDescent="0.25">
      <c r="A41">
        <f t="shared" si="0"/>
        <v>37</v>
      </c>
      <c r="B41" s="2" t="s">
        <v>2042</v>
      </c>
      <c r="C41" s="2"/>
    </row>
    <row r="42" spans="1:3" x14ac:dyDescent="0.25">
      <c r="A42">
        <f t="shared" si="0"/>
        <v>38</v>
      </c>
      <c r="B42" s="2" t="s">
        <v>2043</v>
      </c>
      <c r="C42" s="2"/>
    </row>
    <row r="43" spans="1:3" x14ac:dyDescent="0.25">
      <c r="A43">
        <f t="shared" si="0"/>
        <v>39</v>
      </c>
      <c r="B43" s="2" t="s">
        <v>2044</v>
      </c>
      <c r="C43" s="2"/>
    </row>
    <row r="44" spans="1:3" x14ac:dyDescent="0.25">
      <c r="B44" t="s">
        <v>2045</v>
      </c>
    </row>
    <row r="45" spans="1:3" x14ac:dyDescent="0.25">
      <c r="B45" t="e">
        <f>-- temporary dummy devices</f>
        <v>#NAME?</v>
      </c>
    </row>
    <row r="46" spans="1:3" x14ac:dyDescent="0.25">
      <c r="A46">
        <f>A43+1</f>
        <v>40</v>
      </c>
      <c r="B46" t="s">
        <v>469</v>
      </c>
      <c r="C46">
        <f>A40+1</f>
        <v>37</v>
      </c>
    </row>
    <row r="47" spans="1:3" x14ac:dyDescent="0.25">
      <c r="A47">
        <f t="shared" ref="A47:A51" si="1">A46+1</f>
        <v>41</v>
      </c>
      <c r="B47" t="s">
        <v>470</v>
      </c>
      <c r="C47">
        <f t="shared" ref="C47:C50" si="2">C46+1</f>
        <v>38</v>
      </c>
    </row>
    <row r="48" spans="1:3" x14ac:dyDescent="0.25">
      <c r="A48">
        <f t="shared" si="1"/>
        <v>42</v>
      </c>
      <c r="B48" t="s">
        <v>471</v>
      </c>
      <c r="C48">
        <f t="shared" si="2"/>
        <v>39</v>
      </c>
    </row>
    <row r="49" spans="1:3" x14ac:dyDescent="0.25">
      <c r="A49">
        <f t="shared" si="1"/>
        <v>43</v>
      </c>
      <c r="B49" t="s">
        <v>472</v>
      </c>
      <c r="C49">
        <f t="shared" si="2"/>
        <v>40</v>
      </c>
    </row>
    <row r="50" spans="1:3" x14ac:dyDescent="0.25">
      <c r="A50">
        <f t="shared" si="1"/>
        <v>44</v>
      </c>
      <c r="B50" t="s">
        <v>473</v>
      </c>
      <c r="C50">
        <f t="shared" si="2"/>
        <v>41</v>
      </c>
    </row>
    <row r="51" spans="1:3" x14ac:dyDescent="0.25">
      <c r="A51">
        <f t="shared" si="1"/>
        <v>45</v>
      </c>
      <c r="B51" t="s">
        <v>2046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67A5C-A4B5-47EF-B3D1-35B42C333F99}">
  <dimension ref="A1:B347"/>
  <sheetViews>
    <sheetView tabSelected="1" topLeftCell="A319" workbookViewId="0">
      <selection activeCell="A326" sqref="A326"/>
    </sheetView>
  </sheetViews>
  <sheetFormatPr baseColWidth="10" defaultRowHeight="15" x14ac:dyDescent="0.25"/>
  <cols>
    <col min="2" max="2" width="105.28515625" bestFit="1" customWidth="1"/>
    <col min="3" max="3" width="45.140625" bestFit="1" customWidth="1"/>
  </cols>
  <sheetData>
    <row r="1" spans="2:2" x14ac:dyDescent="0.25">
      <c r="B1" t="s">
        <v>0</v>
      </c>
    </row>
    <row r="2" spans="2:2" x14ac:dyDescent="0.25">
      <c r="B2" t="s">
        <v>1</v>
      </c>
    </row>
    <row r="3" spans="2:2" x14ac:dyDescent="0.25">
      <c r="B3" t="s">
        <v>2</v>
      </c>
    </row>
    <row r="4" spans="2:2" x14ac:dyDescent="0.25">
      <c r="B4" t="s">
        <v>3</v>
      </c>
    </row>
    <row r="5" spans="2:2" x14ac:dyDescent="0.25">
      <c r="B5" t="s">
        <v>4</v>
      </c>
    </row>
    <row r="6" spans="2:2" x14ac:dyDescent="0.25">
      <c r="B6" t="s">
        <v>5</v>
      </c>
    </row>
    <row r="7" spans="2:2" x14ac:dyDescent="0.25">
      <c r="B7" t="s">
        <v>6</v>
      </c>
    </row>
    <row r="8" spans="2:2" x14ac:dyDescent="0.25">
      <c r="B8" t="s">
        <v>7</v>
      </c>
    </row>
    <row r="9" spans="2:2" x14ac:dyDescent="0.25">
      <c r="B9" t="s">
        <v>8</v>
      </c>
    </row>
    <row r="10" spans="2:2" x14ac:dyDescent="0.25">
      <c r="B10" t="s">
        <v>9</v>
      </c>
    </row>
    <row r="11" spans="2:2" x14ac:dyDescent="0.25">
      <c r="B11" t="s">
        <v>10</v>
      </c>
    </row>
    <row r="12" spans="2:2" x14ac:dyDescent="0.25">
      <c r="B12" t="s">
        <v>11</v>
      </c>
    </row>
    <row r="13" spans="2:2" x14ac:dyDescent="0.25">
      <c r="B13" t="s">
        <v>12</v>
      </c>
    </row>
    <row r="14" spans="2:2" x14ac:dyDescent="0.25">
      <c r="B14" t="s">
        <v>13</v>
      </c>
    </row>
    <row r="15" spans="2:2" x14ac:dyDescent="0.25">
      <c r="B15" t="s">
        <v>14</v>
      </c>
    </row>
    <row r="16" spans="2:2" x14ac:dyDescent="0.25">
      <c r="B16" t="s">
        <v>15</v>
      </c>
    </row>
    <row r="17" spans="1:2" x14ac:dyDescent="0.25">
      <c r="B17" t="s">
        <v>16</v>
      </c>
    </row>
    <row r="18" spans="1:2" x14ac:dyDescent="0.25">
      <c r="B18" t="s">
        <v>17</v>
      </c>
    </row>
    <row r="19" spans="1:2" x14ac:dyDescent="0.25">
      <c r="B19" t="s">
        <v>18</v>
      </c>
    </row>
    <row r="20" spans="1:2" x14ac:dyDescent="0.25">
      <c r="B20" t="s">
        <v>19</v>
      </c>
    </row>
    <row r="21" spans="1:2" x14ac:dyDescent="0.25">
      <c r="B21" t="s">
        <v>20</v>
      </c>
    </row>
    <row r="22" spans="1:2" x14ac:dyDescent="0.25">
      <c r="B22" t="s">
        <v>21</v>
      </c>
    </row>
    <row r="23" spans="1:2" x14ac:dyDescent="0.25">
      <c r="B23" t="s">
        <v>22</v>
      </c>
    </row>
    <row r="24" spans="1:2" x14ac:dyDescent="0.25">
      <c r="B24" t="s">
        <v>23</v>
      </c>
    </row>
    <row r="25" spans="1:2" x14ac:dyDescent="0.25">
      <c r="B25" t="s">
        <v>24</v>
      </c>
    </row>
    <row r="26" spans="1:2" x14ac:dyDescent="0.25">
      <c r="B26" t="s">
        <v>25</v>
      </c>
    </row>
    <row r="27" spans="1:2" x14ac:dyDescent="0.25">
      <c r="B27" t="s">
        <v>26</v>
      </c>
    </row>
    <row r="28" spans="1:2" x14ac:dyDescent="0.25">
      <c r="B28" t="s">
        <v>27</v>
      </c>
    </row>
    <row r="29" spans="1:2" x14ac:dyDescent="0.25">
      <c r="A29">
        <v>10000</v>
      </c>
      <c r="B29" t="s">
        <v>28</v>
      </c>
    </row>
    <row r="30" spans="1:2" x14ac:dyDescent="0.25">
      <c r="A30">
        <f>A29+1</f>
        <v>10001</v>
      </c>
      <c r="B30" t="s">
        <v>29</v>
      </c>
    </row>
    <row r="31" spans="1:2" x14ac:dyDescent="0.25">
      <c r="A31">
        <f t="shared" ref="A31:A38" si="0">A30+1</f>
        <v>10002</v>
      </c>
      <c r="B31" t="s">
        <v>30</v>
      </c>
    </row>
    <row r="32" spans="1:2" x14ac:dyDescent="0.25">
      <c r="A32">
        <f t="shared" si="0"/>
        <v>10003</v>
      </c>
      <c r="B32" t="s">
        <v>31</v>
      </c>
    </row>
    <row r="33" spans="1:2" x14ac:dyDescent="0.25">
      <c r="A33">
        <f t="shared" si="0"/>
        <v>10004</v>
      </c>
      <c r="B33" t="s">
        <v>32</v>
      </c>
    </row>
    <row r="34" spans="1:2" x14ac:dyDescent="0.25">
      <c r="A34">
        <f t="shared" si="0"/>
        <v>10005</v>
      </c>
      <c r="B34" t="s">
        <v>33</v>
      </c>
    </row>
    <row r="35" spans="1:2" x14ac:dyDescent="0.25">
      <c r="A35">
        <f t="shared" si="0"/>
        <v>10006</v>
      </c>
      <c r="B35" t="s">
        <v>34</v>
      </c>
    </row>
    <row r="36" spans="1:2" x14ac:dyDescent="0.25">
      <c r="A36">
        <f t="shared" si="0"/>
        <v>10007</v>
      </c>
      <c r="B36" t="s">
        <v>35</v>
      </c>
    </row>
    <row r="37" spans="1:2" x14ac:dyDescent="0.25">
      <c r="A37">
        <f t="shared" si="0"/>
        <v>10008</v>
      </c>
      <c r="B37" t="s">
        <v>36</v>
      </c>
    </row>
    <row r="38" spans="1:2" x14ac:dyDescent="0.25">
      <c r="A38">
        <f t="shared" si="0"/>
        <v>10009</v>
      </c>
      <c r="B38" t="s">
        <v>37</v>
      </c>
    </row>
    <row r="39" spans="1:2" x14ac:dyDescent="0.25">
      <c r="B39" t="s">
        <v>38</v>
      </c>
    </row>
    <row r="40" spans="1:2" x14ac:dyDescent="0.25">
      <c r="A40">
        <f>A38+1</f>
        <v>10010</v>
      </c>
      <c r="B40" t="s">
        <v>39</v>
      </c>
    </row>
    <row r="41" spans="1:2" x14ac:dyDescent="0.25">
      <c r="A41">
        <f>A40+1</f>
        <v>10011</v>
      </c>
      <c r="B41" t="s">
        <v>40</v>
      </c>
    </row>
    <row r="42" spans="1:2" x14ac:dyDescent="0.25">
      <c r="A42">
        <f t="shared" ref="A42:A65" si="1">A41+1</f>
        <v>10012</v>
      </c>
      <c r="B42" t="s">
        <v>41</v>
      </c>
    </row>
    <row r="43" spans="1:2" x14ac:dyDescent="0.25">
      <c r="A43">
        <f t="shared" si="1"/>
        <v>10013</v>
      </c>
      <c r="B43" t="s">
        <v>42</v>
      </c>
    </row>
    <row r="44" spans="1:2" x14ac:dyDescent="0.25">
      <c r="A44">
        <f t="shared" si="1"/>
        <v>10014</v>
      </c>
      <c r="B44" t="s">
        <v>43</v>
      </c>
    </row>
    <row r="45" spans="1:2" x14ac:dyDescent="0.25">
      <c r="A45">
        <f t="shared" si="1"/>
        <v>10015</v>
      </c>
      <c r="B45" t="s">
        <v>44</v>
      </c>
    </row>
    <row r="46" spans="1:2" x14ac:dyDescent="0.25">
      <c r="A46">
        <f t="shared" si="1"/>
        <v>10016</v>
      </c>
      <c r="B46" t="s">
        <v>45</v>
      </c>
    </row>
    <row r="47" spans="1:2" x14ac:dyDescent="0.25">
      <c r="A47">
        <f t="shared" si="1"/>
        <v>10017</v>
      </c>
      <c r="B47" t="s">
        <v>46</v>
      </c>
    </row>
    <row r="48" spans="1:2" x14ac:dyDescent="0.25">
      <c r="A48">
        <f t="shared" si="1"/>
        <v>10018</v>
      </c>
      <c r="B48" t="s">
        <v>47</v>
      </c>
    </row>
    <row r="49" spans="1:2" x14ac:dyDescent="0.25">
      <c r="A49">
        <f t="shared" si="1"/>
        <v>10019</v>
      </c>
      <c r="B49" t="s">
        <v>48</v>
      </c>
    </row>
    <row r="50" spans="1:2" x14ac:dyDescent="0.25">
      <c r="A50">
        <f t="shared" si="1"/>
        <v>10020</v>
      </c>
      <c r="B50" t="s">
        <v>49</v>
      </c>
    </row>
    <row r="51" spans="1:2" x14ac:dyDescent="0.25">
      <c r="A51">
        <f t="shared" si="1"/>
        <v>10021</v>
      </c>
      <c r="B51" t="s">
        <v>50</v>
      </c>
    </row>
    <row r="52" spans="1:2" x14ac:dyDescent="0.25">
      <c r="A52">
        <f t="shared" si="1"/>
        <v>10022</v>
      </c>
      <c r="B52" t="s">
        <v>51</v>
      </c>
    </row>
    <row r="53" spans="1:2" x14ac:dyDescent="0.25">
      <c r="A53">
        <f t="shared" si="1"/>
        <v>10023</v>
      </c>
      <c r="B53" t="s">
        <v>52</v>
      </c>
    </row>
    <row r="54" spans="1:2" x14ac:dyDescent="0.25">
      <c r="A54">
        <f t="shared" si="1"/>
        <v>10024</v>
      </c>
      <c r="B54" t="s">
        <v>53</v>
      </c>
    </row>
    <row r="55" spans="1:2" x14ac:dyDescent="0.25">
      <c r="A55">
        <f t="shared" si="1"/>
        <v>10025</v>
      </c>
      <c r="B55" t="s">
        <v>54</v>
      </c>
    </row>
    <row r="56" spans="1:2" x14ac:dyDescent="0.25">
      <c r="A56">
        <f t="shared" si="1"/>
        <v>10026</v>
      </c>
      <c r="B56" t="s">
        <v>55</v>
      </c>
    </row>
    <row r="57" spans="1:2" x14ac:dyDescent="0.25">
      <c r="A57">
        <f t="shared" si="1"/>
        <v>10027</v>
      </c>
      <c r="B57" t="s">
        <v>56</v>
      </c>
    </row>
    <row r="58" spans="1:2" x14ac:dyDescent="0.25">
      <c r="A58">
        <f t="shared" si="1"/>
        <v>10028</v>
      </c>
      <c r="B58" t="s">
        <v>57</v>
      </c>
    </row>
    <row r="59" spans="1:2" x14ac:dyDescent="0.25">
      <c r="A59">
        <f t="shared" si="1"/>
        <v>10029</v>
      </c>
      <c r="B59" t="s">
        <v>58</v>
      </c>
    </row>
    <row r="60" spans="1:2" x14ac:dyDescent="0.25">
      <c r="A60">
        <f t="shared" si="1"/>
        <v>10030</v>
      </c>
      <c r="B60" t="s">
        <v>59</v>
      </c>
    </row>
    <row r="61" spans="1:2" x14ac:dyDescent="0.25">
      <c r="A61">
        <f t="shared" si="1"/>
        <v>10031</v>
      </c>
      <c r="B61" t="s">
        <v>60</v>
      </c>
    </row>
    <row r="62" spans="1:2" x14ac:dyDescent="0.25">
      <c r="A62">
        <f t="shared" si="1"/>
        <v>10032</v>
      </c>
      <c r="B62" t="s">
        <v>61</v>
      </c>
    </row>
    <row r="63" spans="1:2" x14ac:dyDescent="0.25">
      <c r="A63">
        <f t="shared" si="1"/>
        <v>10033</v>
      </c>
      <c r="B63" t="s">
        <v>62</v>
      </c>
    </row>
    <row r="64" spans="1:2" x14ac:dyDescent="0.25">
      <c r="A64">
        <f t="shared" si="1"/>
        <v>10034</v>
      </c>
      <c r="B64" t="s">
        <v>63</v>
      </c>
    </row>
    <row r="65" spans="1:2" x14ac:dyDescent="0.25">
      <c r="A65">
        <f t="shared" si="1"/>
        <v>10035</v>
      </c>
      <c r="B65" t="s">
        <v>64</v>
      </c>
    </row>
    <row r="66" spans="1:2" x14ac:dyDescent="0.25">
      <c r="B66" t="s">
        <v>65</v>
      </c>
    </row>
    <row r="67" spans="1:2" x14ac:dyDescent="0.25">
      <c r="A67">
        <f>A65+1</f>
        <v>10036</v>
      </c>
      <c r="B67" t="s">
        <v>66</v>
      </c>
    </row>
    <row r="68" spans="1:2" x14ac:dyDescent="0.25">
      <c r="A68">
        <f t="shared" ref="A68:A72" si="2">A67+1</f>
        <v>10037</v>
      </c>
      <c r="B68" t="s">
        <v>67</v>
      </c>
    </row>
    <row r="69" spans="1:2" x14ac:dyDescent="0.25">
      <c r="A69">
        <f t="shared" si="2"/>
        <v>10038</v>
      </c>
      <c r="B69" t="s">
        <v>68</v>
      </c>
    </row>
    <row r="70" spans="1:2" x14ac:dyDescent="0.25">
      <c r="A70">
        <f t="shared" si="2"/>
        <v>10039</v>
      </c>
      <c r="B70" t="s">
        <v>69</v>
      </c>
    </row>
    <row r="71" spans="1:2" x14ac:dyDescent="0.25">
      <c r="A71">
        <f t="shared" si="2"/>
        <v>10040</v>
      </c>
      <c r="B71" t="s">
        <v>70</v>
      </c>
    </row>
    <row r="72" spans="1:2" x14ac:dyDescent="0.25">
      <c r="A72">
        <f t="shared" si="2"/>
        <v>10041</v>
      </c>
      <c r="B72" t="s">
        <v>71</v>
      </c>
    </row>
    <row r="73" spans="1:2" x14ac:dyDescent="0.25">
      <c r="B73" t="s">
        <v>72</v>
      </c>
    </row>
    <row r="74" spans="1:2" x14ac:dyDescent="0.25">
      <c r="A74">
        <f>A72+1</f>
        <v>10042</v>
      </c>
      <c r="B74" t="s">
        <v>73</v>
      </c>
    </row>
    <row r="75" spans="1:2" x14ac:dyDescent="0.25">
      <c r="A75">
        <f t="shared" ref="A75:A99" si="3">A74+1</f>
        <v>10043</v>
      </c>
      <c r="B75" t="s">
        <v>74</v>
      </c>
    </row>
    <row r="76" spans="1:2" x14ac:dyDescent="0.25">
      <c r="A76">
        <f t="shared" si="3"/>
        <v>10044</v>
      </c>
      <c r="B76" t="s">
        <v>75</v>
      </c>
    </row>
    <row r="77" spans="1:2" x14ac:dyDescent="0.25">
      <c r="A77">
        <f t="shared" si="3"/>
        <v>10045</v>
      </c>
      <c r="B77" t="s">
        <v>76</v>
      </c>
    </row>
    <row r="78" spans="1:2" x14ac:dyDescent="0.25">
      <c r="A78">
        <f t="shared" si="3"/>
        <v>10046</v>
      </c>
      <c r="B78" t="s">
        <v>77</v>
      </c>
    </row>
    <row r="79" spans="1:2" x14ac:dyDescent="0.25">
      <c r="A79">
        <f t="shared" si="3"/>
        <v>10047</v>
      </c>
      <c r="B79" t="s">
        <v>78</v>
      </c>
    </row>
    <row r="80" spans="1:2" x14ac:dyDescent="0.25">
      <c r="A80">
        <f t="shared" si="3"/>
        <v>10048</v>
      </c>
      <c r="B80" t="s">
        <v>79</v>
      </c>
    </row>
    <row r="81" spans="1:2" x14ac:dyDescent="0.25">
      <c r="A81">
        <f t="shared" si="3"/>
        <v>10049</v>
      </c>
      <c r="B81" t="s">
        <v>80</v>
      </c>
    </row>
    <row r="82" spans="1:2" x14ac:dyDescent="0.25">
      <c r="A82">
        <f t="shared" si="3"/>
        <v>10050</v>
      </c>
      <c r="B82" t="s">
        <v>81</v>
      </c>
    </row>
    <row r="83" spans="1:2" x14ac:dyDescent="0.25">
      <c r="A83">
        <f t="shared" si="3"/>
        <v>10051</v>
      </c>
      <c r="B83" t="s">
        <v>82</v>
      </c>
    </row>
    <row r="84" spans="1:2" x14ac:dyDescent="0.25">
      <c r="A84">
        <f t="shared" si="3"/>
        <v>10052</v>
      </c>
      <c r="B84" t="s">
        <v>83</v>
      </c>
    </row>
    <row r="85" spans="1:2" x14ac:dyDescent="0.25">
      <c r="A85">
        <f t="shared" si="3"/>
        <v>10053</v>
      </c>
      <c r="B85" t="s">
        <v>84</v>
      </c>
    </row>
    <row r="86" spans="1:2" x14ac:dyDescent="0.25">
      <c r="A86">
        <f t="shared" si="3"/>
        <v>10054</v>
      </c>
      <c r="B86" t="s">
        <v>85</v>
      </c>
    </row>
    <row r="87" spans="1:2" x14ac:dyDescent="0.25">
      <c r="A87">
        <f t="shared" si="3"/>
        <v>10055</v>
      </c>
      <c r="B87" t="s">
        <v>86</v>
      </c>
    </row>
    <row r="88" spans="1:2" x14ac:dyDescent="0.25">
      <c r="A88">
        <f t="shared" si="3"/>
        <v>10056</v>
      </c>
      <c r="B88" t="s">
        <v>87</v>
      </c>
    </row>
    <row r="89" spans="1:2" x14ac:dyDescent="0.25">
      <c r="A89">
        <f t="shared" si="3"/>
        <v>10057</v>
      </c>
      <c r="B89" t="s">
        <v>88</v>
      </c>
    </row>
    <row r="90" spans="1:2" x14ac:dyDescent="0.25">
      <c r="A90">
        <f t="shared" si="3"/>
        <v>10058</v>
      </c>
      <c r="B90" t="s">
        <v>89</v>
      </c>
    </row>
    <row r="91" spans="1:2" x14ac:dyDescent="0.25">
      <c r="A91">
        <f t="shared" si="3"/>
        <v>10059</v>
      </c>
      <c r="B91" t="s">
        <v>90</v>
      </c>
    </row>
    <row r="92" spans="1:2" x14ac:dyDescent="0.25">
      <c r="A92">
        <f t="shared" si="3"/>
        <v>10060</v>
      </c>
      <c r="B92" t="s">
        <v>91</v>
      </c>
    </row>
    <row r="93" spans="1:2" x14ac:dyDescent="0.25">
      <c r="A93">
        <f t="shared" si="3"/>
        <v>10061</v>
      </c>
      <c r="B93" t="s">
        <v>92</v>
      </c>
    </row>
    <row r="94" spans="1:2" x14ac:dyDescent="0.25">
      <c r="A94">
        <f t="shared" si="3"/>
        <v>10062</v>
      </c>
      <c r="B94" t="s">
        <v>93</v>
      </c>
    </row>
    <row r="95" spans="1:2" x14ac:dyDescent="0.25">
      <c r="A95">
        <f t="shared" si="3"/>
        <v>10063</v>
      </c>
      <c r="B95" t="s">
        <v>94</v>
      </c>
    </row>
    <row r="96" spans="1:2" x14ac:dyDescent="0.25">
      <c r="A96">
        <f t="shared" si="3"/>
        <v>10064</v>
      </c>
      <c r="B96" t="s">
        <v>95</v>
      </c>
    </row>
    <row r="97" spans="1:2" x14ac:dyDescent="0.25">
      <c r="A97">
        <f t="shared" si="3"/>
        <v>10065</v>
      </c>
      <c r="B97" t="s">
        <v>96</v>
      </c>
    </row>
    <row r="98" spans="1:2" x14ac:dyDescent="0.25">
      <c r="A98">
        <f t="shared" si="3"/>
        <v>10066</v>
      </c>
      <c r="B98" t="s">
        <v>97</v>
      </c>
    </row>
    <row r="99" spans="1:2" x14ac:dyDescent="0.25">
      <c r="A99">
        <f t="shared" si="3"/>
        <v>10067</v>
      </c>
      <c r="B99" t="s">
        <v>98</v>
      </c>
    </row>
    <row r="100" spans="1:2" x14ac:dyDescent="0.25">
      <c r="B100" t="s">
        <v>99</v>
      </c>
    </row>
    <row r="101" spans="1:2" x14ac:dyDescent="0.25">
      <c r="A101">
        <f>A99+1</f>
        <v>10068</v>
      </c>
      <c r="B101" t="s">
        <v>100</v>
      </c>
    </row>
    <row r="102" spans="1:2" x14ac:dyDescent="0.25">
      <c r="A102">
        <f t="shared" ref="A102:A113" si="4">A101+1</f>
        <v>10069</v>
      </c>
      <c r="B102" t="s">
        <v>101</v>
      </c>
    </row>
    <row r="103" spans="1:2" x14ac:dyDescent="0.25">
      <c r="A103">
        <f t="shared" si="4"/>
        <v>10070</v>
      </c>
      <c r="B103" t="s">
        <v>102</v>
      </c>
    </row>
    <row r="104" spans="1:2" x14ac:dyDescent="0.25">
      <c r="A104">
        <f t="shared" si="4"/>
        <v>10071</v>
      </c>
      <c r="B104" t="s">
        <v>103</v>
      </c>
    </row>
    <row r="105" spans="1:2" x14ac:dyDescent="0.25">
      <c r="A105">
        <f t="shared" si="4"/>
        <v>10072</v>
      </c>
      <c r="B105" t="s">
        <v>104</v>
      </c>
    </row>
    <row r="106" spans="1:2" x14ac:dyDescent="0.25">
      <c r="A106">
        <f t="shared" si="4"/>
        <v>10073</v>
      </c>
      <c r="B106" t="s">
        <v>105</v>
      </c>
    </row>
    <row r="107" spans="1:2" x14ac:dyDescent="0.25">
      <c r="A107">
        <f t="shared" si="4"/>
        <v>10074</v>
      </c>
      <c r="B107" t="s">
        <v>106</v>
      </c>
    </row>
    <row r="108" spans="1:2" x14ac:dyDescent="0.25">
      <c r="A108">
        <f t="shared" si="4"/>
        <v>10075</v>
      </c>
      <c r="B108" t="s">
        <v>107</v>
      </c>
    </row>
    <row r="109" spans="1:2" x14ac:dyDescent="0.25">
      <c r="A109">
        <f t="shared" si="4"/>
        <v>10076</v>
      </c>
      <c r="B109" t="s">
        <v>108</v>
      </c>
    </row>
    <row r="110" spans="1:2" x14ac:dyDescent="0.25">
      <c r="A110">
        <f t="shared" si="4"/>
        <v>10077</v>
      </c>
      <c r="B110" t="s">
        <v>109</v>
      </c>
    </row>
    <row r="111" spans="1:2" x14ac:dyDescent="0.25">
      <c r="A111">
        <f t="shared" si="4"/>
        <v>10078</v>
      </c>
      <c r="B111" t="s">
        <v>110</v>
      </c>
    </row>
    <row r="112" spans="1:2" x14ac:dyDescent="0.25">
      <c r="A112">
        <f t="shared" si="4"/>
        <v>10079</v>
      </c>
      <c r="B112" t="s">
        <v>111</v>
      </c>
    </row>
    <row r="113" spans="1:2" x14ac:dyDescent="0.25">
      <c r="A113">
        <f t="shared" si="4"/>
        <v>10080</v>
      </c>
      <c r="B113" t="s">
        <v>112</v>
      </c>
    </row>
    <row r="114" spans="1:2" x14ac:dyDescent="0.25">
      <c r="B114" t="s">
        <v>113</v>
      </c>
    </row>
    <row r="115" spans="1:2" x14ac:dyDescent="0.25">
      <c r="A115">
        <f>A113+1</f>
        <v>10081</v>
      </c>
      <c r="B115" t="s">
        <v>114</v>
      </c>
    </row>
    <row r="116" spans="1:2" x14ac:dyDescent="0.25">
      <c r="A116">
        <f t="shared" ref="A116:A179" si="5">A115+1</f>
        <v>10082</v>
      </c>
      <c r="B116" t="s">
        <v>115</v>
      </c>
    </row>
    <row r="117" spans="1:2" x14ac:dyDescent="0.25">
      <c r="A117">
        <f t="shared" si="5"/>
        <v>10083</v>
      </c>
      <c r="B117" t="s">
        <v>116</v>
      </c>
    </row>
    <row r="118" spans="1:2" x14ac:dyDescent="0.25">
      <c r="A118">
        <f t="shared" si="5"/>
        <v>10084</v>
      </c>
      <c r="B118" t="s">
        <v>117</v>
      </c>
    </row>
    <row r="119" spans="1:2" x14ac:dyDescent="0.25">
      <c r="A119">
        <f t="shared" si="5"/>
        <v>10085</v>
      </c>
      <c r="B119" t="s">
        <v>118</v>
      </c>
    </row>
    <row r="120" spans="1:2" x14ac:dyDescent="0.25">
      <c r="A120">
        <f t="shared" si="5"/>
        <v>10086</v>
      </c>
      <c r="B120" t="s">
        <v>119</v>
      </c>
    </row>
    <row r="121" spans="1:2" x14ac:dyDescent="0.25">
      <c r="A121">
        <f t="shared" si="5"/>
        <v>10087</v>
      </c>
      <c r="B121" t="s">
        <v>120</v>
      </c>
    </row>
    <row r="122" spans="1:2" x14ac:dyDescent="0.25">
      <c r="A122">
        <f t="shared" si="5"/>
        <v>10088</v>
      </c>
      <c r="B122" t="s">
        <v>121</v>
      </c>
    </row>
    <row r="123" spans="1:2" x14ac:dyDescent="0.25">
      <c r="A123">
        <f t="shared" si="5"/>
        <v>10089</v>
      </c>
      <c r="B123" t="s">
        <v>122</v>
      </c>
    </row>
    <row r="124" spans="1:2" x14ac:dyDescent="0.25">
      <c r="A124">
        <f t="shared" si="5"/>
        <v>10090</v>
      </c>
      <c r="B124" t="s">
        <v>123</v>
      </c>
    </row>
    <row r="125" spans="1:2" x14ac:dyDescent="0.25">
      <c r="A125">
        <f t="shared" si="5"/>
        <v>10091</v>
      </c>
      <c r="B125" t="s">
        <v>124</v>
      </c>
    </row>
    <row r="126" spans="1:2" x14ac:dyDescent="0.25">
      <c r="A126">
        <f t="shared" si="5"/>
        <v>10092</v>
      </c>
      <c r="B126" t="s">
        <v>125</v>
      </c>
    </row>
    <row r="127" spans="1:2" x14ac:dyDescent="0.25">
      <c r="A127">
        <f t="shared" si="5"/>
        <v>10093</v>
      </c>
      <c r="B127" t="s">
        <v>126</v>
      </c>
    </row>
    <row r="128" spans="1:2" x14ac:dyDescent="0.25">
      <c r="A128">
        <f t="shared" si="5"/>
        <v>10094</v>
      </c>
      <c r="B128" t="s">
        <v>127</v>
      </c>
    </row>
    <row r="129" spans="1:2" x14ac:dyDescent="0.25">
      <c r="A129">
        <f t="shared" si="5"/>
        <v>10095</v>
      </c>
      <c r="B129" t="s">
        <v>128</v>
      </c>
    </row>
    <row r="130" spans="1:2" x14ac:dyDescent="0.25">
      <c r="A130">
        <f t="shared" si="5"/>
        <v>10096</v>
      </c>
      <c r="B130" t="s">
        <v>129</v>
      </c>
    </row>
    <row r="131" spans="1:2" x14ac:dyDescent="0.25">
      <c r="A131">
        <f t="shared" si="5"/>
        <v>10097</v>
      </c>
      <c r="B131" t="s">
        <v>130</v>
      </c>
    </row>
    <row r="132" spans="1:2" x14ac:dyDescent="0.25">
      <c r="A132">
        <f t="shared" si="5"/>
        <v>10098</v>
      </c>
      <c r="B132" t="s">
        <v>131</v>
      </c>
    </row>
    <row r="133" spans="1:2" x14ac:dyDescent="0.25">
      <c r="A133">
        <f t="shared" si="5"/>
        <v>10099</v>
      </c>
      <c r="B133" t="s">
        <v>132</v>
      </c>
    </row>
    <row r="134" spans="1:2" x14ac:dyDescent="0.25">
      <c r="A134">
        <f t="shared" si="5"/>
        <v>10100</v>
      </c>
      <c r="B134" t="s">
        <v>133</v>
      </c>
    </row>
    <row r="135" spans="1:2" x14ac:dyDescent="0.25">
      <c r="A135">
        <f t="shared" si="5"/>
        <v>10101</v>
      </c>
      <c r="B135" t="s">
        <v>134</v>
      </c>
    </row>
    <row r="136" spans="1:2" x14ac:dyDescent="0.25">
      <c r="A136">
        <f t="shared" si="5"/>
        <v>10102</v>
      </c>
      <c r="B136" t="s">
        <v>135</v>
      </c>
    </row>
    <row r="137" spans="1:2" x14ac:dyDescent="0.25">
      <c r="A137">
        <f t="shared" si="5"/>
        <v>10103</v>
      </c>
      <c r="B137" t="s">
        <v>136</v>
      </c>
    </row>
    <row r="138" spans="1:2" x14ac:dyDescent="0.25">
      <c r="A138">
        <f t="shared" si="5"/>
        <v>10104</v>
      </c>
      <c r="B138" t="s">
        <v>137</v>
      </c>
    </row>
    <row r="139" spans="1:2" x14ac:dyDescent="0.25">
      <c r="A139">
        <f t="shared" si="5"/>
        <v>10105</v>
      </c>
      <c r="B139" t="s">
        <v>138</v>
      </c>
    </row>
    <row r="140" spans="1:2" x14ac:dyDescent="0.25">
      <c r="A140">
        <f t="shared" si="5"/>
        <v>10106</v>
      </c>
      <c r="B140" t="s">
        <v>139</v>
      </c>
    </row>
    <row r="141" spans="1:2" x14ac:dyDescent="0.25">
      <c r="A141">
        <f t="shared" si="5"/>
        <v>10107</v>
      </c>
      <c r="B141" t="s">
        <v>140</v>
      </c>
    </row>
    <row r="142" spans="1:2" x14ac:dyDescent="0.25">
      <c r="A142">
        <f t="shared" si="5"/>
        <v>10108</v>
      </c>
      <c r="B142" t="s">
        <v>141</v>
      </c>
    </row>
    <row r="143" spans="1:2" x14ac:dyDescent="0.25">
      <c r="A143">
        <f t="shared" si="5"/>
        <v>10109</v>
      </c>
      <c r="B143" t="s">
        <v>142</v>
      </c>
    </row>
    <row r="144" spans="1:2" x14ac:dyDescent="0.25">
      <c r="A144">
        <f t="shared" si="5"/>
        <v>10110</v>
      </c>
      <c r="B144" t="s">
        <v>143</v>
      </c>
    </row>
    <row r="145" spans="1:2" x14ac:dyDescent="0.25">
      <c r="A145">
        <f t="shared" si="5"/>
        <v>10111</v>
      </c>
      <c r="B145" t="s">
        <v>144</v>
      </c>
    </row>
    <row r="146" spans="1:2" x14ac:dyDescent="0.25">
      <c r="A146">
        <f t="shared" si="5"/>
        <v>10112</v>
      </c>
      <c r="B146" t="s">
        <v>145</v>
      </c>
    </row>
    <row r="147" spans="1:2" x14ac:dyDescent="0.25">
      <c r="A147">
        <f t="shared" si="5"/>
        <v>10113</v>
      </c>
      <c r="B147" t="s">
        <v>146</v>
      </c>
    </row>
    <row r="148" spans="1:2" x14ac:dyDescent="0.25">
      <c r="A148">
        <f t="shared" si="5"/>
        <v>10114</v>
      </c>
      <c r="B148" t="s">
        <v>147</v>
      </c>
    </row>
    <row r="149" spans="1:2" x14ac:dyDescent="0.25">
      <c r="A149">
        <f t="shared" si="5"/>
        <v>10115</v>
      </c>
      <c r="B149" t="s">
        <v>148</v>
      </c>
    </row>
    <row r="150" spans="1:2" x14ac:dyDescent="0.25">
      <c r="A150">
        <f t="shared" si="5"/>
        <v>10116</v>
      </c>
      <c r="B150" t="s">
        <v>149</v>
      </c>
    </row>
    <row r="151" spans="1:2" x14ac:dyDescent="0.25">
      <c r="A151">
        <f t="shared" si="5"/>
        <v>10117</v>
      </c>
      <c r="B151" t="s">
        <v>150</v>
      </c>
    </row>
    <row r="152" spans="1:2" x14ac:dyDescent="0.25">
      <c r="A152">
        <f t="shared" si="5"/>
        <v>10118</v>
      </c>
      <c r="B152" t="s">
        <v>151</v>
      </c>
    </row>
    <row r="153" spans="1:2" x14ac:dyDescent="0.25">
      <c r="A153">
        <f t="shared" si="5"/>
        <v>10119</v>
      </c>
      <c r="B153" t="s">
        <v>152</v>
      </c>
    </row>
    <row r="154" spans="1:2" x14ac:dyDescent="0.25">
      <c r="A154">
        <f t="shared" si="5"/>
        <v>10120</v>
      </c>
      <c r="B154" t="s">
        <v>153</v>
      </c>
    </row>
    <row r="155" spans="1:2" x14ac:dyDescent="0.25">
      <c r="A155">
        <f t="shared" si="5"/>
        <v>10121</v>
      </c>
      <c r="B155" t="s">
        <v>154</v>
      </c>
    </row>
    <row r="156" spans="1:2" x14ac:dyDescent="0.25">
      <c r="A156">
        <f t="shared" si="5"/>
        <v>10122</v>
      </c>
      <c r="B156" t="s">
        <v>155</v>
      </c>
    </row>
    <row r="157" spans="1:2" x14ac:dyDescent="0.25">
      <c r="A157">
        <f t="shared" si="5"/>
        <v>10123</v>
      </c>
      <c r="B157" t="s">
        <v>156</v>
      </c>
    </row>
    <row r="158" spans="1:2" x14ac:dyDescent="0.25">
      <c r="A158">
        <f t="shared" si="5"/>
        <v>10124</v>
      </c>
      <c r="B158" t="s">
        <v>157</v>
      </c>
    </row>
    <row r="159" spans="1:2" x14ac:dyDescent="0.25">
      <c r="A159">
        <f t="shared" si="5"/>
        <v>10125</v>
      </c>
      <c r="B159" t="s">
        <v>158</v>
      </c>
    </row>
    <row r="160" spans="1:2" x14ac:dyDescent="0.25">
      <c r="A160">
        <f t="shared" si="5"/>
        <v>10126</v>
      </c>
      <c r="B160" t="s">
        <v>159</v>
      </c>
    </row>
    <row r="161" spans="1:2" x14ac:dyDescent="0.25">
      <c r="A161">
        <f t="shared" si="5"/>
        <v>10127</v>
      </c>
      <c r="B161" t="s">
        <v>160</v>
      </c>
    </row>
    <row r="162" spans="1:2" x14ac:dyDescent="0.25">
      <c r="A162">
        <f t="shared" si="5"/>
        <v>10128</v>
      </c>
      <c r="B162" t="s">
        <v>161</v>
      </c>
    </row>
    <row r="163" spans="1:2" x14ac:dyDescent="0.25">
      <c r="A163">
        <f t="shared" si="5"/>
        <v>10129</v>
      </c>
      <c r="B163" t="s">
        <v>162</v>
      </c>
    </row>
    <row r="164" spans="1:2" x14ac:dyDescent="0.25">
      <c r="A164">
        <f t="shared" si="5"/>
        <v>10130</v>
      </c>
      <c r="B164" t="s">
        <v>163</v>
      </c>
    </row>
    <row r="165" spans="1:2" x14ac:dyDescent="0.25">
      <c r="A165">
        <f t="shared" si="5"/>
        <v>10131</v>
      </c>
      <c r="B165" t="s">
        <v>164</v>
      </c>
    </row>
    <row r="166" spans="1:2" x14ac:dyDescent="0.25">
      <c r="A166">
        <f t="shared" si="5"/>
        <v>10132</v>
      </c>
      <c r="B166" t="s">
        <v>165</v>
      </c>
    </row>
    <row r="167" spans="1:2" x14ac:dyDescent="0.25">
      <c r="A167">
        <f t="shared" si="5"/>
        <v>10133</v>
      </c>
      <c r="B167" t="s">
        <v>166</v>
      </c>
    </row>
    <row r="168" spans="1:2" x14ac:dyDescent="0.25">
      <c r="A168">
        <f t="shared" si="5"/>
        <v>10134</v>
      </c>
      <c r="B168" t="s">
        <v>167</v>
      </c>
    </row>
    <row r="169" spans="1:2" x14ac:dyDescent="0.25">
      <c r="A169">
        <f t="shared" si="5"/>
        <v>10135</v>
      </c>
      <c r="B169" t="s">
        <v>168</v>
      </c>
    </row>
    <row r="170" spans="1:2" x14ac:dyDescent="0.25">
      <c r="A170">
        <f t="shared" si="5"/>
        <v>10136</v>
      </c>
      <c r="B170" t="s">
        <v>169</v>
      </c>
    </row>
    <row r="171" spans="1:2" x14ac:dyDescent="0.25">
      <c r="A171">
        <f t="shared" si="5"/>
        <v>10137</v>
      </c>
      <c r="B171" t="s">
        <v>170</v>
      </c>
    </row>
    <row r="172" spans="1:2" x14ac:dyDescent="0.25">
      <c r="A172">
        <f t="shared" si="5"/>
        <v>10138</v>
      </c>
      <c r="B172" t="s">
        <v>171</v>
      </c>
    </row>
    <row r="173" spans="1:2" x14ac:dyDescent="0.25">
      <c r="A173">
        <f t="shared" si="5"/>
        <v>10139</v>
      </c>
      <c r="B173" t="s">
        <v>172</v>
      </c>
    </row>
    <row r="174" spans="1:2" x14ac:dyDescent="0.25">
      <c r="A174">
        <f t="shared" si="5"/>
        <v>10140</v>
      </c>
      <c r="B174" t="s">
        <v>173</v>
      </c>
    </row>
    <row r="175" spans="1:2" x14ac:dyDescent="0.25">
      <c r="A175">
        <f t="shared" si="5"/>
        <v>10141</v>
      </c>
      <c r="B175" t="s">
        <v>174</v>
      </c>
    </row>
    <row r="176" spans="1:2" x14ac:dyDescent="0.25">
      <c r="A176">
        <f t="shared" si="5"/>
        <v>10142</v>
      </c>
      <c r="B176" t="s">
        <v>175</v>
      </c>
    </row>
    <row r="177" spans="1:2" x14ac:dyDescent="0.25">
      <c r="A177">
        <f t="shared" si="5"/>
        <v>10143</v>
      </c>
      <c r="B177" t="s">
        <v>176</v>
      </c>
    </row>
    <row r="178" spans="1:2" x14ac:dyDescent="0.25">
      <c r="A178">
        <f t="shared" si="5"/>
        <v>10144</v>
      </c>
      <c r="B178" t="s">
        <v>177</v>
      </c>
    </row>
    <row r="179" spans="1:2" x14ac:dyDescent="0.25">
      <c r="A179">
        <f t="shared" si="5"/>
        <v>10145</v>
      </c>
      <c r="B179" t="s">
        <v>178</v>
      </c>
    </row>
    <row r="180" spans="1:2" x14ac:dyDescent="0.25">
      <c r="A180">
        <f t="shared" ref="A180:A243" si="6">A179+1</f>
        <v>10146</v>
      </c>
      <c r="B180" t="s">
        <v>179</v>
      </c>
    </row>
    <row r="181" spans="1:2" x14ac:dyDescent="0.25">
      <c r="A181">
        <f t="shared" si="6"/>
        <v>10147</v>
      </c>
      <c r="B181" t="s">
        <v>180</v>
      </c>
    </row>
    <row r="182" spans="1:2" x14ac:dyDescent="0.25">
      <c r="A182">
        <f t="shared" si="6"/>
        <v>10148</v>
      </c>
      <c r="B182" t="s">
        <v>181</v>
      </c>
    </row>
    <row r="183" spans="1:2" x14ac:dyDescent="0.25">
      <c r="A183">
        <f t="shared" si="6"/>
        <v>10149</v>
      </c>
      <c r="B183" t="s">
        <v>182</v>
      </c>
    </row>
    <row r="184" spans="1:2" x14ac:dyDescent="0.25">
      <c r="A184">
        <f t="shared" si="6"/>
        <v>10150</v>
      </c>
      <c r="B184" t="s">
        <v>183</v>
      </c>
    </row>
    <row r="185" spans="1:2" x14ac:dyDescent="0.25">
      <c r="A185">
        <f t="shared" si="6"/>
        <v>10151</v>
      </c>
      <c r="B185" t="s">
        <v>184</v>
      </c>
    </row>
    <row r="186" spans="1:2" x14ac:dyDescent="0.25">
      <c r="A186">
        <f t="shared" si="6"/>
        <v>10152</v>
      </c>
      <c r="B186" t="s">
        <v>185</v>
      </c>
    </row>
    <row r="187" spans="1:2" x14ac:dyDescent="0.25">
      <c r="A187">
        <f t="shared" si="6"/>
        <v>10153</v>
      </c>
      <c r="B187" t="s">
        <v>186</v>
      </c>
    </row>
    <row r="188" spans="1:2" x14ac:dyDescent="0.25">
      <c r="A188">
        <f t="shared" si="6"/>
        <v>10154</v>
      </c>
      <c r="B188" t="s">
        <v>187</v>
      </c>
    </row>
    <row r="189" spans="1:2" x14ac:dyDescent="0.25">
      <c r="A189">
        <f t="shared" si="6"/>
        <v>10155</v>
      </c>
      <c r="B189" t="s">
        <v>188</v>
      </c>
    </row>
    <row r="190" spans="1:2" x14ac:dyDescent="0.25">
      <c r="A190">
        <f t="shared" si="6"/>
        <v>10156</v>
      </c>
      <c r="B190" t="s">
        <v>189</v>
      </c>
    </row>
    <row r="191" spans="1:2" x14ac:dyDescent="0.25">
      <c r="A191">
        <f t="shared" si="6"/>
        <v>10157</v>
      </c>
      <c r="B191" t="s">
        <v>190</v>
      </c>
    </row>
    <row r="192" spans="1:2" x14ac:dyDescent="0.25">
      <c r="A192">
        <f t="shared" si="6"/>
        <v>10158</v>
      </c>
      <c r="B192" t="s">
        <v>191</v>
      </c>
    </row>
    <row r="193" spans="1:2" x14ac:dyDescent="0.25">
      <c r="A193">
        <f t="shared" si="6"/>
        <v>10159</v>
      </c>
      <c r="B193" t="s">
        <v>192</v>
      </c>
    </row>
    <row r="194" spans="1:2" x14ac:dyDescent="0.25">
      <c r="A194">
        <f t="shared" si="6"/>
        <v>10160</v>
      </c>
      <c r="B194" t="s">
        <v>193</v>
      </c>
    </row>
    <row r="195" spans="1:2" x14ac:dyDescent="0.25">
      <c r="A195">
        <f t="shared" si="6"/>
        <v>10161</v>
      </c>
      <c r="B195" t="s">
        <v>194</v>
      </c>
    </row>
    <row r="196" spans="1:2" x14ac:dyDescent="0.25">
      <c r="A196">
        <f t="shared" si="6"/>
        <v>10162</v>
      </c>
      <c r="B196" t="s">
        <v>195</v>
      </c>
    </row>
    <row r="197" spans="1:2" x14ac:dyDescent="0.25">
      <c r="A197">
        <f t="shared" si="6"/>
        <v>10163</v>
      </c>
      <c r="B197" t="s">
        <v>196</v>
      </c>
    </row>
    <row r="198" spans="1:2" x14ac:dyDescent="0.25">
      <c r="A198">
        <f t="shared" si="6"/>
        <v>10164</v>
      </c>
      <c r="B198" t="s">
        <v>197</v>
      </c>
    </row>
    <row r="199" spans="1:2" x14ac:dyDescent="0.25">
      <c r="A199">
        <f t="shared" si="6"/>
        <v>10165</v>
      </c>
      <c r="B199" t="s">
        <v>198</v>
      </c>
    </row>
    <row r="200" spans="1:2" x14ac:dyDescent="0.25">
      <c r="A200">
        <f t="shared" si="6"/>
        <v>10166</v>
      </c>
      <c r="B200" t="s">
        <v>199</v>
      </c>
    </row>
    <row r="201" spans="1:2" x14ac:dyDescent="0.25">
      <c r="A201">
        <f t="shared" si="6"/>
        <v>10167</v>
      </c>
      <c r="B201" t="s">
        <v>200</v>
      </c>
    </row>
    <row r="202" spans="1:2" x14ac:dyDescent="0.25">
      <c r="A202">
        <f t="shared" si="6"/>
        <v>10168</v>
      </c>
      <c r="B202" t="s">
        <v>201</v>
      </c>
    </row>
    <row r="203" spans="1:2" x14ac:dyDescent="0.25">
      <c r="A203">
        <f t="shared" si="6"/>
        <v>10169</v>
      </c>
      <c r="B203" t="s">
        <v>202</v>
      </c>
    </row>
    <row r="204" spans="1:2" x14ac:dyDescent="0.25">
      <c r="A204">
        <f t="shared" si="6"/>
        <v>10170</v>
      </c>
      <c r="B204" t="s">
        <v>203</v>
      </c>
    </row>
    <row r="205" spans="1:2" x14ac:dyDescent="0.25">
      <c r="A205">
        <f t="shared" si="6"/>
        <v>10171</v>
      </c>
      <c r="B205" t="s">
        <v>204</v>
      </c>
    </row>
    <row r="206" spans="1:2" x14ac:dyDescent="0.25">
      <c r="A206">
        <f t="shared" si="6"/>
        <v>10172</v>
      </c>
      <c r="B206" t="s">
        <v>205</v>
      </c>
    </row>
    <row r="207" spans="1:2" x14ac:dyDescent="0.25">
      <c r="A207">
        <f t="shared" si="6"/>
        <v>10173</v>
      </c>
      <c r="B207" t="s">
        <v>206</v>
      </c>
    </row>
    <row r="208" spans="1:2" x14ac:dyDescent="0.25">
      <c r="A208">
        <f t="shared" si="6"/>
        <v>10174</v>
      </c>
      <c r="B208" t="s">
        <v>207</v>
      </c>
    </row>
    <row r="209" spans="1:2" x14ac:dyDescent="0.25">
      <c r="A209">
        <f t="shared" si="6"/>
        <v>10175</v>
      </c>
      <c r="B209" t="s">
        <v>208</v>
      </c>
    </row>
    <row r="210" spans="1:2" x14ac:dyDescent="0.25">
      <c r="A210">
        <f t="shared" si="6"/>
        <v>10176</v>
      </c>
      <c r="B210" t="s">
        <v>209</v>
      </c>
    </row>
    <row r="211" spans="1:2" x14ac:dyDescent="0.25">
      <c r="A211">
        <f t="shared" si="6"/>
        <v>10177</v>
      </c>
      <c r="B211" t="s">
        <v>210</v>
      </c>
    </row>
    <row r="212" spans="1:2" x14ac:dyDescent="0.25">
      <c r="A212">
        <f t="shared" si="6"/>
        <v>10178</v>
      </c>
      <c r="B212" t="s">
        <v>211</v>
      </c>
    </row>
    <row r="213" spans="1:2" x14ac:dyDescent="0.25">
      <c r="A213">
        <f t="shared" si="6"/>
        <v>10179</v>
      </c>
      <c r="B213" t="s">
        <v>212</v>
      </c>
    </row>
    <row r="214" spans="1:2" x14ac:dyDescent="0.25">
      <c r="A214">
        <f t="shared" si="6"/>
        <v>10180</v>
      </c>
      <c r="B214" t="s">
        <v>213</v>
      </c>
    </row>
    <row r="215" spans="1:2" x14ac:dyDescent="0.25">
      <c r="A215">
        <f t="shared" si="6"/>
        <v>10181</v>
      </c>
      <c r="B215" t="s">
        <v>214</v>
      </c>
    </row>
    <row r="216" spans="1:2" x14ac:dyDescent="0.25">
      <c r="A216">
        <f t="shared" si="6"/>
        <v>10182</v>
      </c>
      <c r="B216" t="s">
        <v>215</v>
      </c>
    </row>
    <row r="217" spans="1:2" x14ac:dyDescent="0.25">
      <c r="A217">
        <f t="shared" si="6"/>
        <v>10183</v>
      </c>
      <c r="B217" t="s">
        <v>216</v>
      </c>
    </row>
    <row r="218" spans="1:2" x14ac:dyDescent="0.25">
      <c r="A218">
        <f t="shared" si="6"/>
        <v>10184</v>
      </c>
      <c r="B218" t="s">
        <v>217</v>
      </c>
    </row>
    <row r="219" spans="1:2" x14ac:dyDescent="0.25">
      <c r="A219">
        <f t="shared" si="6"/>
        <v>10185</v>
      </c>
      <c r="B219" t="s">
        <v>218</v>
      </c>
    </row>
    <row r="220" spans="1:2" x14ac:dyDescent="0.25">
      <c r="A220">
        <f t="shared" si="6"/>
        <v>10186</v>
      </c>
      <c r="B220" t="s">
        <v>219</v>
      </c>
    </row>
    <row r="221" spans="1:2" x14ac:dyDescent="0.25">
      <c r="A221">
        <f t="shared" si="6"/>
        <v>10187</v>
      </c>
      <c r="B221" t="s">
        <v>220</v>
      </c>
    </row>
    <row r="222" spans="1:2" x14ac:dyDescent="0.25">
      <c r="A222">
        <f t="shared" si="6"/>
        <v>10188</v>
      </c>
      <c r="B222" t="s">
        <v>221</v>
      </c>
    </row>
    <row r="223" spans="1:2" x14ac:dyDescent="0.25">
      <c r="A223">
        <f t="shared" si="6"/>
        <v>10189</v>
      </c>
      <c r="B223" t="s">
        <v>222</v>
      </c>
    </row>
    <row r="224" spans="1:2" x14ac:dyDescent="0.25">
      <c r="A224">
        <f t="shared" si="6"/>
        <v>10190</v>
      </c>
      <c r="B224" t="s">
        <v>223</v>
      </c>
    </row>
    <row r="225" spans="1:2" x14ac:dyDescent="0.25">
      <c r="A225">
        <f t="shared" si="6"/>
        <v>10191</v>
      </c>
      <c r="B225" t="s">
        <v>224</v>
      </c>
    </row>
    <row r="226" spans="1:2" x14ac:dyDescent="0.25">
      <c r="A226">
        <f t="shared" si="6"/>
        <v>10192</v>
      </c>
      <c r="B226" t="s">
        <v>225</v>
      </c>
    </row>
    <row r="227" spans="1:2" x14ac:dyDescent="0.25">
      <c r="A227">
        <f t="shared" si="6"/>
        <v>10193</v>
      </c>
      <c r="B227" t="s">
        <v>226</v>
      </c>
    </row>
    <row r="228" spans="1:2" x14ac:dyDescent="0.25">
      <c r="A228">
        <f t="shared" si="6"/>
        <v>10194</v>
      </c>
      <c r="B228" t="s">
        <v>227</v>
      </c>
    </row>
    <row r="229" spans="1:2" x14ac:dyDescent="0.25">
      <c r="A229">
        <f t="shared" si="6"/>
        <v>10195</v>
      </c>
      <c r="B229" t="s">
        <v>228</v>
      </c>
    </row>
    <row r="230" spans="1:2" x14ac:dyDescent="0.25">
      <c r="A230">
        <f t="shared" si="6"/>
        <v>10196</v>
      </c>
      <c r="B230" t="s">
        <v>229</v>
      </c>
    </row>
    <row r="231" spans="1:2" x14ac:dyDescent="0.25">
      <c r="A231">
        <f t="shared" si="6"/>
        <v>10197</v>
      </c>
      <c r="B231" t="s">
        <v>230</v>
      </c>
    </row>
    <row r="232" spans="1:2" x14ac:dyDescent="0.25">
      <c r="A232">
        <f t="shared" si="6"/>
        <v>10198</v>
      </c>
      <c r="B232" t="s">
        <v>231</v>
      </c>
    </row>
    <row r="233" spans="1:2" x14ac:dyDescent="0.25">
      <c r="A233">
        <f t="shared" si="6"/>
        <v>10199</v>
      </c>
      <c r="B233" t="s">
        <v>232</v>
      </c>
    </row>
    <row r="234" spans="1:2" x14ac:dyDescent="0.25">
      <c r="A234">
        <f t="shared" si="6"/>
        <v>10200</v>
      </c>
      <c r="B234" t="s">
        <v>233</v>
      </c>
    </row>
    <row r="235" spans="1:2" x14ac:dyDescent="0.25">
      <c r="A235">
        <f t="shared" si="6"/>
        <v>10201</v>
      </c>
      <c r="B235" t="s">
        <v>234</v>
      </c>
    </row>
    <row r="236" spans="1:2" x14ac:dyDescent="0.25">
      <c r="A236">
        <f t="shared" si="6"/>
        <v>10202</v>
      </c>
      <c r="B236" t="s">
        <v>235</v>
      </c>
    </row>
    <row r="237" spans="1:2" x14ac:dyDescent="0.25">
      <c r="A237">
        <f t="shared" si="6"/>
        <v>10203</v>
      </c>
      <c r="B237" t="s">
        <v>236</v>
      </c>
    </row>
    <row r="238" spans="1:2" x14ac:dyDescent="0.25">
      <c r="A238">
        <f t="shared" si="6"/>
        <v>10204</v>
      </c>
      <c r="B238" t="s">
        <v>237</v>
      </c>
    </row>
    <row r="239" spans="1:2" x14ac:dyDescent="0.25">
      <c r="A239">
        <f t="shared" si="6"/>
        <v>10205</v>
      </c>
      <c r="B239" t="s">
        <v>238</v>
      </c>
    </row>
    <row r="240" spans="1:2" x14ac:dyDescent="0.25">
      <c r="A240">
        <f t="shared" si="6"/>
        <v>10206</v>
      </c>
      <c r="B240" t="s">
        <v>239</v>
      </c>
    </row>
    <row r="241" spans="1:2" x14ac:dyDescent="0.25">
      <c r="A241">
        <f t="shared" si="6"/>
        <v>10207</v>
      </c>
      <c r="B241" t="s">
        <v>240</v>
      </c>
    </row>
    <row r="242" spans="1:2" x14ac:dyDescent="0.25">
      <c r="A242">
        <f t="shared" si="6"/>
        <v>10208</v>
      </c>
      <c r="B242" t="s">
        <v>241</v>
      </c>
    </row>
    <row r="243" spans="1:2" x14ac:dyDescent="0.25">
      <c r="A243">
        <f t="shared" si="6"/>
        <v>10209</v>
      </c>
      <c r="B243" t="s">
        <v>242</v>
      </c>
    </row>
    <row r="244" spans="1:2" x14ac:dyDescent="0.25">
      <c r="A244">
        <f t="shared" ref="A244:A307" si="7">A243+1</f>
        <v>10210</v>
      </c>
      <c r="B244" t="s">
        <v>243</v>
      </c>
    </row>
    <row r="245" spans="1:2" x14ac:dyDescent="0.25">
      <c r="A245">
        <f t="shared" si="7"/>
        <v>10211</v>
      </c>
      <c r="B245" t="s">
        <v>244</v>
      </c>
    </row>
    <row r="246" spans="1:2" x14ac:dyDescent="0.25">
      <c r="A246">
        <f t="shared" si="7"/>
        <v>10212</v>
      </c>
      <c r="B246" t="s">
        <v>245</v>
      </c>
    </row>
    <row r="247" spans="1:2" x14ac:dyDescent="0.25">
      <c r="A247">
        <f t="shared" si="7"/>
        <v>10213</v>
      </c>
      <c r="B247" t="s">
        <v>246</v>
      </c>
    </row>
    <row r="248" spans="1:2" x14ac:dyDescent="0.25">
      <c r="A248">
        <f t="shared" si="7"/>
        <v>10214</v>
      </c>
      <c r="B248" t="s">
        <v>247</v>
      </c>
    </row>
    <row r="249" spans="1:2" x14ac:dyDescent="0.25">
      <c r="A249">
        <f t="shared" si="7"/>
        <v>10215</v>
      </c>
      <c r="B249" t="s">
        <v>248</v>
      </c>
    </row>
    <row r="250" spans="1:2" x14ac:dyDescent="0.25">
      <c r="A250">
        <f t="shared" si="7"/>
        <v>10216</v>
      </c>
      <c r="B250" t="s">
        <v>249</v>
      </c>
    </row>
    <row r="251" spans="1:2" x14ac:dyDescent="0.25">
      <c r="A251">
        <f t="shared" si="7"/>
        <v>10217</v>
      </c>
      <c r="B251" t="s">
        <v>250</v>
      </c>
    </row>
    <row r="252" spans="1:2" x14ac:dyDescent="0.25">
      <c r="A252">
        <f t="shared" si="7"/>
        <v>10218</v>
      </c>
      <c r="B252" t="s">
        <v>251</v>
      </c>
    </row>
    <row r="253" spans="1:2" x14ac:dyDescent="0.25">
      <c r="A253">
        <f t="shared" si="7"/>
        <v>10219</v>
      </c>
      <c r="B253" t="s">
        <v>252</v>
      </c>
    </row>
    <row r="254" spans="1:2" x14ac:dyDescent="0.25">
      <c r="A254">
        <f t="shared" si="7"/>
        <v>10220</v>
      </c>
      <c r="B254" t="s">
        <v>253</v>
      </c>
    </row>
    <row r="255" spans="1:2" x14ac:dyDescent="0.25">
      <c r="A255">
        <f t="shared" si="7"/>
        <v>10221</v>
      </c>
      <c r="B255" t="s">
        <v>254</v>
      </c>
    </row>
    <row r="256" spans="1:2" x14ac:dyDescent="0.25">
      <c r="A256">
        <f t="shared" si="7"/>
        <v>10222</v>
      </c>
      <c r="B256" t="s">
        <v>255</v>
      </c>
    </row>
    <row r="257" spans="1:2" x14ac:dyDescent="0.25">
      <c r="A257">
        <f t="shared" si="7"/>
        <v>10223</v>
      </c>
      <c r="B257" t="s">
        <v>256</v>
      </c>
    </row>
    <row r="258" spans="1:2" x14ac:dyDescent="0.25">
      <c r="A258">
        <f t="shared" si="7"/>
        <v>10224</v>
      </c>
      <c r="B258" t="s">
        <v>257</v>
      </c>
    </row>
    <row r="259" spans="1:2" x14ac:dyDescent="0.25">
      <c r="A259">
        <f t="shared" si="7"/>
        <v>10225</v>
      </c>
      <c r="B259" t="s">
        <v>258</v>
      </c>
    </row>
    <row r="260" spans="1:2" x14ac:dyDescent="0.25">
      <c r="A260">
        <f t="shared" si="7"/>
        <v>10226</v>
      </c>
      <c r="B260" t="s">
        <v>259</v>
      </c>
    </row>
    <row r="261" spans="1:2" x14ac:dyDescent="0.25">
      <c r="A261">
        <f t="shared" si="7"/>
        <v>10227</v>
      </c>
      <c r="B261" t="s">
        <v>260</v>
      </c>
    </row>
    <row r="262" spans="1:2" x14ac:dyDescent="0.25">
      <c r="A262">
        <f t="shared" si="7"/>
        <v>10228</v>
      </c>
      <c r="B262" s="2" t="s">
        <v>2047</v>
      </c>
    </row>
    <row r="263" spans="1:2" x14ac:dyDescent="0.25">
      <c r="A263">
        <f t="shared" si="7"/>
        <v>10229</v>
      </c>
      <c r="B263" s="2" t="s">
        <v>2048</v>
      </c>
    </row>
    <row r="264" spans="1:2" x14ac:dyDescent="0.25">
      <c r="A264">
        <f t="shared" si="7"/>
        <v>10230</v>
      </c>
      <c r="B264" s="2" t="s">
        <v>2049</v>
      </c>
    </row>
    <row r="265" spans="1:2" x14ac:dyDescent="0.25">
      <c r="A265">
        <f t="shared" si="7"/>
        <v>10231</v>
      </c>
      <c r="B265" s="2" t="s">
        <v>2050</v>
      </c>
    </row>
    <row r="266" spans="1:2" x14ac:dyDescent="0.25">
      <c r="A266">
        <f t="shared" si="7"/>
        <v>10232</v>
      </c>
      <c r="B266" s="2" t="s">
        <v>2051</v>
      </c>
    </row>
    <row r="267" spans="1:2" x14ac:dyDescent="0.25">
      <c r="A267">
        <f t="shared" si="7"/>
        <v>10233</v>
      </c>
      <c r="B267" s="2" t="s">
        <v>2052</v>
      </c>
    </row>
    <row r="268" spans="1:2" x14ac:dyDescent="0.25">
      <c r="A268">
        <f t="shared" si="7"/>
        <v>10234</v>
      </c>
      <c r="B268" s="2" t="s">
        <v>2053</v>
      </c>
    </row>
    <row r="269" spans="1:2" x14ac:dyDescent="0.25">
      <c r="A269">
        <f t="shared" si="7"/>
        <v>10235</v>
      </c>
      <c r="B269" s="2" t="s">
        <v>2054</v>
      </c>
    </row>
    <row r="270" spans="1:2" x14ac:dyDescent="0.25">
      <c r="A270">
        <f t="shared" si="7"/>
        <v>10236</v>
      </c>
      <c r="B270" s="2" t="s">
        <v>2055</v>
      </c>
    </row>
    <row r="271" spans="1:2" x14ac:dyDescent="0.25">
      <c r="A271">
        <f t="shared" si="7"/>
        <v>10237</v>
      </c>
      <c r="B271" s="2" t="s">
        <v>2056</v>
      </c>
    </row>
    <row r="272" spans="1:2" x14ac:dyDescent="0.25">
      <c r="A272">
        <f t="shared" si="7"/>
        <v>10238</v>
      </c>
      <c r="B272" s="2" t="s">
        <v>2057</v>
      </c>
    </row>
    <row r="273" spans="1:2" x14ac:dyDescent="0.25">
      <c r="A273">
        <f t="shared" si="7"/>
        <v>10239</v>
      </c>
      <c r="B273" s="2" t="s">
        <v>2058</v>
      </c>
    </row>
    <row r="274" spans="1:2" x14ac:dyDescent="0.25">
      <c r="A274">
        <f t="shared" si="7"/>
        <v>10240</v>
      </c>
      <c r="B274" s="2" t="s">
        <v>2059</v>
      </c>
    </row>
    <row r="275" spans="1:2" x14ac:dyDescent="0.25">
      <c r="A275">
        <f t="shared" si="7"/>
        <v>10241</v>
      </c>
      <c r="B275" s="2" t="s">
        <v>2060</v>
      </c>
    </row>
    <row r="276" spans="1:2" x14ac:dyDescent="0.25">
      <c r="A276">
        <f t="shared" si="7"/>
        <v>10242</v>
      </c>
      <c r="B276" s="2" t="s">
        <v>2061</v>
      </c>
    </row>
    <row r="277" spans="1:2" x14ac:dyDescent="0.25">
      <c r="A277">
        <f t="shared" si="7"/>
        <v>10243</v>
      </c>
      <c r="B277" s="2" t="s">
        <v>2062</v>
      </c>
    </row>
    <row r="278" spans="1:2" x14ac:dyDescent="0.25">
      <c r="A278">
        <f t="shared" si="7"/>
        <v>10244</v>
      </c>
      <c r="B278" s="2" t="s">
        <v>2063</v>
      </c>
    </row>
    <row r="279" spans="1:2" x14ac:dyDescent="0.25">
      <c r="A279">
        <f t="shared" si="7"/>
        <v>10245</v>
      </c>
      <c r="B279" s="2" t="s">
        <v>2064</v>
      </c>
    </row>
    <row r="280" spans="1:2" x14ac:dyDescent="0.25">
      <c r="A280">
        <f t="shared" si="7"/>
        <v>10246</v>
      </c>
      <c r="B280" s="2" t="s">
        <v>2065</v>
      </c>
    </row>
    <row r="281" spans="1:2" x14ac:dyDescent="0.25">
      <c r="A281">
        <f t="shared" si="7"/>
        <v>10247</v>
      </c>
      <c r="B281" s="2" t="s">
        <v>2066</v>
      </c>
    </row>
    <row r="282" spans="1:2" x14ac:dyDescent="0.25">
      <c r="A282">
        <f t="shared" si="7"/>
        <v>10248</v>
      </c>
      <c r="B282" s="2" t="s">
        <v>2067</v>
      </c>
    </row>
    <row r="283" spans="1:2" x14ac:dyDescent="0.25">
      <c r="A283">
        <f t="shared" si="7"/>
        <v>10249</v>
      </c>
      <c r="B283" s="2" t="s">
        <v>2068</v>
      </c>
    </row>
    <row r="284" spans="1:2" x14ac:dyDescent="0.25">
      <c r="A284">
        <f t="shared" si="7"/>
        <v>10250</v>
      </c>
      <c r="B284" s="2" t="s">
        <v>2069</v>
      </c>
    </row>
    <row r="285" spans="1:2" x14ac:dyDescent="0.25">
      <c r="A285">
        <f t="shared" si="7"/>
        <v>10251</v>
      </c>
      <c r="B285" s="2" t="s">
        <v>2070</v>
      </c>
    </row>
    <row r="286" spans="1:2" x14ac:dyDescent="0.25">
      <c r="A286">
        <f t="shared" si="7"/>
        <v>10252</v>
      </c>
      <c r="B286" s="2" t="s">
        <v>2071</v>
      </c>
    </row>
    <row r="287" spans="1:2" x14ac:dyDescent="0.25">
      <c r="A287">
        <f t="shared" si="7"/>
        <v>10253</v>
      </c>
      <c r="B287" s="2" t="s">
        <v>2072</v>
      </c>
    </row>
    <row r="288" spans="1:2" x14ac:dyDescent="0.25">
      <c r="A288">
        <f t="shared" si="7"/>
        <v>10254</v>
      </c>
      <c r="B288" s="2" t="s">
        <v>2073</v>
      </c>
    </row>
    <row r="289" spans="1:2" x14ac:dyDescent="0.25">
      <c r="A289">
        <f t="shared" si="7"/>
        <v>10255</v>
      </c>
      <c r="B289" s="2" t="s">
        <v>2074</v>
      </c>
    </row>
    <row r="290" spans="1:2" x14ac:dyDescent="0.25">
      <c r="A290">
        <f t="shared" si="7"/>
        <v>10256</v>
      </c>
      <c r="B290" s="2" t="s">
        <v>2075</v>
      </c>
    </row>
    <row r="291" spans="1:2" x14ac:dyDescent="0.25">
      <c r="A291">
        <f t="shared" si="7"/>
        <v>10257</v>
      </c>
      <c r="B291" s="2" t="s">
        <v>2076</v>
      </c>
    </row>
    <row r="292" spans="1:2" x14ac:dyDescent="0.25">
      <c r="A292">
        <f t="shared" si="7"/>
        <v>10258</v>
      </c>
      <c r="B292" s="2" t="s">
        <v>2077</v>
      </c>
    </row>
    <row r="293" spans="1:2" x14ac:dyDescent="0.25">
      <c r="A293">
        <f t="shared" si="7"/>
        <v>10259</v>
      </c>
      <c r="B293" s="2" t="s">
        <v>2078</v>
      </c>
    </row>
    <row r="294" spans="1:2" x14ac:dyDescent="0.25">
      <c r="A294">
        <f t="shared" si="7"/>
        <v>10260</v>
      </c>
      <c r="B294" s="2" t="s">
        <v>2079</v>
      </c>
    </row>
    <row r="295" spans="1:2" x14ac:dyDescent="0.25">
      <c r="A295">
        <f t="shared" si="7"/>
        <v>10261</v>
      </c>
      <c r="B295" s="2" t="s">
        <v>2080</v>
      </c>
    </row>
    <row r="296" spans="1:2" x14ac:dyDescent="0.25">
      <c r="A296">
        <f t="shared" si="7"/>
        <v>10262</v>
      </c>
      <c r="B296" s="2" t="s">
        <v>2081</v>
      </c>
    </row>
    <row r="297" spans="1:2" x14ac:dyDescent="0.25">
      <c r="A297">
        <f t="shared" si="7"/>
        <v>10263</v>
      </c>
      <c r="B297" s="2" t="s">
        <v>2082</v>
      </c>
    </row>
    <row r="298" spans="1:2" x14ac:dyDescent="0.25">
      <c r="A298">
        <f t="shared" si="7"/>
        <v>10264</v>
      </c>
      <c r="B298" s="2" t="s">
        <v>2083</v>
      </c>
    </row>
    <row r="299" spans="1:2" x14ac:dyDescent="0.25">
      <c r="A299">
        <f t="shared" si="7"/>
        <v>10265</v>
      </c>
      <c r="B299" s="2" t="s">
        <v>2084</v>
      </c>
    </row>
    <row r="300" spans="1:2" x14ac:dyDescent="0.25">
      <c r="A300">
        <f t="shared" si="7"/>
        <v>10266</v>
      </c>
      <c r="B300" s="2" t="s">
        <v>2085</v>
      </c>
    </row>
    <row r="301" spans="1:2" x14ac:dyDescent="0.25">
      <c r="A301">
        <f t="shared" si="7"/>
        <v>10267</v>
      </c>
      <c r="B301" s="2" t="s">
        <v>2086</v>
      </c>
    </row>
    <row r="302" spans="1:2" x14ac:dyDescent="0.25">
      <c r="A302">
        <f t="shared" si="7"/>
        <v>10268</v>
      </c>
      <c r="B302" s="2" t="s">
        <v>2087</v>
      </c>
    </row>
    <row r="303" spans="1:2" x14ac:dyDescent="0.25">
      <c r="A303">
        <f t="shared" si="7"/>
        <v>10269</v>
      </c>
      <c r="B303" s="2" t="s">
        <v>2088</v>
      </c>
    </row>
    <row r="304" spans="1:2" x14ac:dyDescent="0.25">
      <c r="A304">
        <f t="shared" si="7"/>
        <v>10270</v>
      </c>
      <c r="B304" s="2" t="s">
        <v>2089</v>
      </c>
    </row>
    <row r="305" spans="1:2" x14ac:dyDescent="0.25">
      <c r="A305">
        <f t="shared" si="7"/>
        <v>10271</v>
      </c>
      <c r="B305" s="2" t="s">
        <v>2090</v>
      </c>
    </row>
    <row r="306" spans="1:2" x14ac:dyDescent="0.25">
      <c r="A306">
        <f t="shared" si="7"/>
        <v>10272</v>
      </c>
      <c r="B306" s="2" t="s">
        <v>2091</v>
      </c>
    </row>
    <row r="307" spans="1:2" x14ac:dyDescent="0.25">
      <c r="A307">
        <f t="shared" si="7"/>
        <v>10273</v>
      </c>
      <c r="B307" s="2" t="s">
        <v>2092</v>
      </c>
    </row>
    <row r="308" spans="1:2" x14ac:dyDescent="0.25">
      <c r="A308">
        <f t="shared" ref="A308:A347" si="8">A307+1</f>
        <v>10274</v>
      </c>
      <c r="B308" s="2" t="s">
        <v>2093</v>
      </c>
    </row>
    <row r="309" spans="1:2" x14ac:dyDescent="0.25">
      <c r="A309">
        <f t="shared" si="8"/>
        <v>10275</v>
      </c>
      <c r="B309" s="2" t="s">
        <v>2094</v>
      </c>
    </row>
    <row r="310" spans="1:2" x14ac:dyDescent="0.25">
      <c r="A310">
        <f t="shared" si="8"/>
        <v>10276</v>
      </c>
      <c r="B310" s="2" t="s">
        <v>2095</v>
      </c>
    </row>
    <row r="311" spans="1:2" x14ac:dyDescent="0.25">
      <c r="A311">
        <f t="shared" si="8"/>
        <v>10277</v>
      </c>
      <c r="B311" s="2" t="s">
        <v>2096</v>
      </c>
    </row>
    <row r="312" spans="1:2" x14ac:dyDescent="0.25">
      <c r="A312">
        <f t="shared" si="8"/>
        <v>10278</v>
      </c>
      <c r="B312" s="2" t="s">
        <v>2097</v>
      </c>
    </row>
    <row r="313" spans="1:2" x14ac:dyDescent="0.25">
      <c r="A313">
        <f t="shared" si="8"/>
        <v>10279</v>
      </c>
      <c r="B313" s="2" t="s">
        <v>2098</v>
      </c>
    </row>
    <row r="314" spans="1:2" x14ac:dyDescent="0.25">
      <c r="A314">
        <f t="shared" si="8"/>
        <v>10280</v>
      </c>
      <c r="B314" s="2" t="s">
        <v>2099</v>
      </c>
    </row>
    <row r="315" spans="1:2" x14ac:dyDescent="0.25">
      <c r="A315">
        <f t="shared" si="8"/>
        <v>10281</v>
      </c>
      <c r="B315" s="2" t="s">
        <v>2100</v>
      </c>
    </row>
    <row r="316" spans="1:2" x14ac:dyDescent="0.25">
      <c r="A316">
        <f t="shared" si="8"/>
        <v>10282</v>
      </c>
      <c r="B316" s="2" t="s">
        <v>2101</v>
      </c>
    </row>
    <row r="317" spans="1:2" x14ac:dyDescent="0.25">
      <c r="A317">
        <f t="shared" si="8"/>
        <v>10283</v>
      </c>
      <c r="B317" s="2" t="s">
        <v>2102</v>
      </c>
    </row>
    <row r="318" spans="1:2" x14ac:dyDescent="0.25">
      <c r="A318">
        <f t="shared" si="8"/>
        <v>10284</v>
      </c>
      <c r="B318" s="2" t="s">
        <v>2103</v>
      </c>
    </row>
    <row r="319" spans="1:2" x14ac:dyDescent="0.25">
      <c r="A319">
        <f t="shared" si="8"/>
        <v>10285</v>
      </c>
      <c r="B319" s="2" t="s">
        <v>2104</v>
      </c>
    </row>
    <row r="320" spans="1:2" x14ac:dyDescent="0.25">
      <c r="A320">
        <f t="shared" si="8"/>
        <v>10286</v>
      </c>
      <c r="B320" s="2" t="s">
        <v>2105</v>
      </c>
    </row>
    <row r="321" spans="1:2" x14ac:dyDescent="0.25">
      <c r="A321">
        <f t="shared" si="8"/>
        <v>10287</v>
      </c>
      <c r="B321" s="2" t="s">
        <v>2106</v>
      </c>
    </row>
    <row r="322" spans="1:2" x14ac:dyDescent="0.25">
      <c r="A322">
        <f t="shared" si="8"/>
        <v>10288</v>
      </c>
      <c r="B322" s="2" t="s">
        <v>2107</v>
      </c>
    </row>
    <row r="323" spans="1:2" x14ac:dyDescent="0.25">
      <c r="A323">
        <f t="shared" si="8"/>
        <v>10289</v>
      </c>
      <c r="B323" s="2" t="s">
        <v>2108</v>
      </c>
    </row>
    <row r="324" spans="1:2" x14ac:dyDescent="0.25">
      <c r="A324">
        <f t="shared" si="8"/>
        <v>10290</v>
      </c>
      <c r="B324" s="2" t="s">
        <v>2109</v>
      </c>
    </row>
    <row r="325" spans="1:2" x14ac:dyDescent="0.25">
      <c r="A325">
        <f t="shared" si="8"/>
        <v>10291</v>
      </c>
      <c r="B325" s="2" t="s">
        <v>2110</v>
      </c>
    </row>
    <row r="326" spans="1:2" x14ac:dyDescent="0.25">
      <c r="A326">
        <f t="shared" si="8"/>
        <v>10292</v>
      </c>
      <c r="B326" s="2" t="s">
        <v>2111</v>
      </c>
    </row>
    <row r="327" spans="1:2" x14ac:dyDescent="0.25">
      <c r="A327">
        <f t="shared" si="8"/>
        <v>10293</v>
      </c>
      <c r="B327" s="2" t="s">
        <v>2112</v>
      </c>
    </row>
    <row r="328" spans="1:2" x14ac:dyDescent="0.25">
      <c r="A328">
        <f t="shared" si="8"/>
        <v>10294</v>
      </c>
      <c r="B328" s="2" t="s">
        <v>2113</v>
      </c>
    </row>
    <row r="329" spans="1:2" x14ac:dyDescent="0.25">
      <c r="A329">
        <f t="shared" si="8"/>
        <v>10295</v>
      </c>
      <c r="B329" s="2" t="s">
        <v>2114</v>
      </c>
    </row>
    <row r="330" spans="1:2" x14ac:dyDescent="0.25">
      <c r="A330">
        <f t="shared" si="8"/>
        <v>10296</v>
      </c>
      <c r="B330" s="2" t="s">
        <v>2115</v>
      </c>
    </row>
    <row r="331" spans="1:2" x14ac:dyDescent="0.25">
      <c r="A331">
        <f t="shared" si="8"/>
        <v>10297</v>
      </c>
      <c r="B331" s="2" t="s">
        <v>2116</v>
      </c>
    </row>
    <row r="332" spans="1:2" x14ac:dyDescent="0.25">
      <c r="A332">
        <f t="shared" si="8"/>
        <v>10298</v>
      </c>
      <c r="B332" s="2" t="s">
        <v>2117</v>
      </c>
    </row>
    <row r="333" spans="1:2" x14ac:dyDescent="0.25">
      <c r="A333">
        <f t="shared" si="8"/>
        <v>10299</v>
      </c>
      <c r="B333" s="2" t="s">
        <v>2118</v>
      </c>
    </row>
    <row r="334" spans="1:2" x14ac:dyDescent="0.25">
      <c r="A334">
        <f t="shared" si="8"/>
        <v>10300</v>
      </c>
      <c r="B334" s="2" t="s">
        <v>2119</v>
      </c>
    </row>
    <row r="335" spans="1:2" x14ac:dyDescent="0.25">
      <c r="A335">
        <f t="shared" si="8"/>
        <v>10301</v>
      </c>
      <c r="B335" s="2" t="s">
        <v>2120</v>
      </c>
    </row>
    <row r="336" spans="1:2" x14ac:dyDescent="0.25">
      <c r="A336">
        <f t="shared" si="8"/>
        <v>10302</v>
      </c>
      <c r="B336" s="2" t="s">
        <v>2121</v>
      </c>
    </row>
    <row r="337" spans="1:2" x14ac:dyDescent="0.25">
      <c r="A337">
        <f t="shared" si="8"/>
        <v>10303</v>
      </c>
      <c r="B337" s="2" t="s">
        <v>2122</v>
      </c>
    </row>
    <row r="338" spans="1:2" x14ac:dyDescent="0.25">
      <c r="A338">
        <f t="shared" si="8"/>
        <v>10304</v>
      </c>
      <c r="B338" s="2" t="s">
        <v>2123</v>
      </c>
    </row>
    <row r="339" spans="1:2" x14ac:dyDescent="0.25">
      <c r="A339">
        <f t="shared" si="8"/>
        <v>10305</v>
      </c>
      <c r="B339" s="2" t="s">
        <v>2124</v>
      </c>
    </row>
    <row r="340" spans="1:2" x14ac:dyDescent="0.25">
      <c r="A340">
        <f t="shared" si="8"/>
        <v>10306</v>
      </c>
      <c r="B340" s="2" t="s">
        <v>2125</v>
      </c>
    </row>
    <row r="341" spans="1:2" x14ac:dyDescent="0.25">
      <c r="A341">
        <f t="shared" si="8"/>
        <v>10307</v>
      </c>
      <c r="B341" s="2" t="s">
        <v>2126</v>
      </c>
    </row>
    <row r="342" spans="1:2" x14ac:dyDescent="0.25">
      <c r="A342">
        <f t="shared" si="8"/>
        <v>10308</v>
      </c>
      <c r="B342" s="2" t="s">
        <v>2127</v>
      </c>
    </row>
    <row r="343" spans="1:2" x14ac:dyDescent="0.25">
      <c r="A343">
        <f t="shared" si="8"/>
        <v>10309</v>
      </c>
      <c r="B343" s="2" t="s">
        <v>2128</v>
      </c>
    </row>
    <row r="344" spans="1:2" x14ac:dyDescent="0.25">
      <c r="A344">
        <f t="shared" si="8"/>
        <v>10310</v>
      </c>
      <c r="B344" s="2" t="s">
        <v>2129</v>
      </c>
    </row>
    <row r="345" spans="1:2" x14ac:dyDescent="0.25">
      <c r="A345">
        <f t="shared" si="8"/>
        <v>10311</v>
      </c>
      <c r="B345" s="2" t="s">
        <v>2130</v>
      </c>
    </row>
    <row r="346" spans="1:2" x14ac:dyDescent="0.25">
      <c r="A346">
        <f t="shared" si="8"/>
        <v>10312</v>
      </c>
      <c r="B346" s="2" t="s">
        <v>2131</v>
      </c>
    </row>
    <row r="347" spans="1:2" x14ac:dyDescent="0.25">
      <c r="A347">
        <f t="shared" si="8"/>
        <v>10313</v>
      </c>
      <c r="B347" s="2" t="s">
        <v>2132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1376F-BB59-43E4-BB09-3926D69A1AF4}">
  <sheetPr filterMode="1"/>
  <dimension ref="A1:J1152"/>
  <sheetViews>
    <sheetView topLeftCell="A513" workbookViewId="0">
      <selection activeCell="B530" sqref="B530"/>
    </sheetView>
  </sheetViews>
  <sheetFormatPr baseColWidth="10" defaultRowHeight="15" x14ac:dyDescent="0.25"/>
  <cols>
    <col min="2" max="2" width="29.28515625" customWidth="1"/>
  </cols>
  <sheetData>
    <row r="1" spans="1:7" x14ac:dyDescent="0.25">
      <c r="A1" t="s">
        <v>1445</v>
      </c>
    </row>
    <row r="2" spans="1:7" hidden="1" x14ac:dyDescent="0.25">
      <c r="A2">
        <v>1</v>
      </c>
      <c r="B2" t="s">
        <v>474</v>
      </c>
      <c r="C2" t="s">
        <v>475</v>
      </c>
    </row>
    <row r="3" spans="1:7" hidden="1" x14ac:dyDescent="0.25">
      <c r="A3">
        <v>2</v>
      </c>
      <c r="B3" t="s">
        <v>476</v>
      </c>
      <c r="E3" t="s">
        <v>477</v>
      </c>
    </row>
    <row r="4" spans="1:7" hidden="1" x14ac:dyDescent="0.25">
      <c r="A4">
        <v>3</v>
      </c>
      <c r="B4" t="s">
        <v>478</v>
      </c>
    </row>
    <row r="5" spans="1:7" hidden="1" x14ac:dyDescent="0.25">
      <c r="A5">
        <v>4</v>
      </c>
      <c r="B5" t="s">
        <v>479</v>
      </c>
    </row>
    <row r="6" spans="1:7" hidden="1" x14ac:dyDescent="0.25">
      <c r="A6">
        <v>5</v>
      </c>
      <c r="B6" t="s">
        <v>480</v>
      </c>
    </row>
    <row r="7" spans="1:7" hidden="1" x14ac:dyDescent="0.25">
      <c r="A7">
        <v>6</v>
      </c>
      <c r="B7" t="s">
        <v>481</v>
      </c>
    </row>
    <row r="8" spans="1:7" hidden="1" x14ac:dyDescent="0.25">
      <c r="A8">
        <v>7</v>
      </c>
      <c r="B8" t="s">
        <v>482</v>
      </c>
    </row>
    <row r="9" spans="1:7" hidden="1" x14ac:dyDescent="0.25">
      <c r="A9">
        <v>8</v>
      </c>
      <c r="B9" t="s">
        <v>483</v>
      </c>
      <c r="C9" t="s">
        <v>484</v>
      </c>
    </row>
    <row r="10" spans="1:7" hidden="1" x14ac:dyDescent="0.25">
      <c r="A10">
        <v>9</v>
      </c>
    </row>
    <row r="11" spans="1:7" hidden="1" x14ac:dyDescent="0.25">
      <c r="A11">
        <v>10</v>
      </c>
      <c r="B11" t="s">
        <v>485</v>
      </c>
      <c r="G11" t="s">
        <v>486</v>
      </c>
    </row>
    <row r="12" spans="1:7" hidden="1" x14ac:dyDescent="0.25">
      <c r="A12">
        <v>11</v>
      </c>
      <c r="B12" t="s">
        <v>487</v>
      </c>
      <c r="G12" t="s">
        <v>488</v>
      </c>
    </row>
    <row r="13" spans="1:7" hidden="1" x14ac:dyDescent="0.25">
      <c r="A13">
        <v>12</v>
      </c>
    </row>
    <row r="14" spans="1:7" hidden="1" x14ac:dyDescent="0.25">
      <c r="A14">
        <v>13</v>
      </c>
      <c r="B14" t="s">
        <v>489</v>
      </c>
      <c r="C14" t="s">
        <v>490</v>
      </c>
    </row>
    <row r="15" spans="1:7" hidden="1" x14ac:dyDescent="0.25">
      <c r="A15">
        <v>14</v>
      </c>
    </row>
    <row r="16" spans="1:7" hidden="1" x14ac:dyDescent="0.25">
      <c r="A16">
        <v>15</v>
      </c>
      <c r="B16" t="s">
        <v>491</v>
      </c>
    </row>
    <row r="17" spans="1:5" hidden="1" x14ac:dyDescent="0.25">
      <c r="A17">
        <v>16</v>
      </c>
    </row>
    <row r="18" spans="1:5" hidden="1" x14ac:dyDescent="0.25">
      <c r="A18">
        <v>17</v>
      </c>
      <c r="B18" t="s">
        <v>492</v>
      </c>
    </row>
    <row r="19" spans="1:5" hidden="1" x14ac:dyDescent="0.25">
      <c r="A19">
        <v>18</v>
      </c>
      <c r="B19" t="s">
        <v>493</v>
      </c>
    </row>
    <row r="20" spans="1:5" hidden="1" x14ac:dyDescent="0.25">
      <c r="A20">
        <v>19</v>
      </c>
    </row>
    <row r="21" spans="1:5" hidden="1" x14ac:dyDescent="0.25">
      <c r="A21">
        <v>20</v>
      </c>
      <c r="B21" t="s">
        <v>494</v>
      </c>
    </row>
    <row r="22" spans="1:5" hidden="1" x14ac:dyDescent="0.25">
      <c r="A22">
        <v>21</v>
      </c>
    </row>
    <row r="23" spans="1:5" hidden="1" x14ac:dyDescent="0.25">
      <c r="A23">
        <v>22</v>
      </c>
      <c r="B23" t="s">
        <v>495</v>
      </c>
    </row>
    <row r="24" spans="1:5" hidden="1" x14ac:dyDescent="0.25">
      <c r="A24">
        <v>23</v>
      </c>
      <c r="B24" t="s">
        <v>496</v>
      </c>
    </row>
    <row r="25" spans="1:5" hidden="1" x14ac:dyDescent="0.25">
      <c r="A25">
        <v>24</v>
      </c>
      <c r="B25" t="s">
        <v>497</v>
      </c>
      <c r="C25" t="s">
        <v>498</v>
      </c>
    </row>
    <row r="26" spans="1:5" hidden="1" x14ac:dyDescent="0.25">
      <c r="A26">
        <v>25</v>
      </c>
      <c r="B26" t="s">
        <v>499</v>
      </c>
      <c r="D26" t="s">
        <v>500</v>
      </c>
      <c r="E26" t="s">
        <v>501</v>
      </c>
    </row>
    <row r="27" spans="1:5" hidden="1" x14ac:dyDescent="0.25">
      <c r="A27">
        <v>26</v>
      </c>
      <c r="B27" t="s">
        <v>502</v>
      </c>
      <c r="D27" t="s">
        <v>500</v>
      </c>
      <c r="E27" t="s">
        <v>503</v>
      </c>
    </row>
    <row r="28" spans="1:5" hidden="1" x14ac:dyDescent="0.25">
      <c r="A28">
        <v>27</v>
      </c>
      <c r="C28" t="s">
        <v>504</v>
      </c>
      <c r="D28" t="s">
        <v>500</v>
      </c>
      <c r="E28" t="s">
        <v>505</v>
      </c>
    </row>
    <row r="29" spans="1:5" hidden="1" x14ac:dyDescent="0.25">
      <c r="A29">
        <v>28</v>
      </c>
      <c r="C29" t="s">
        <v>506</v>
      </c>
    </row>
    <row r="30" spans="1:5" hidden="1" x14ac:dyDescent="0.25">
      <c r="A30">
        <v>29</v>
      </c>
      <c r="C30" t="s">
        <v>507</v>
      </c>
      <c r="E30" t="s">
        <v>508</v>
      </c>
    </row>
    <row r="31" spans="1:5" hidden="1" x14ac:dyDescent="0.25">
      <c r="A31">
        <v>30</v>
      </c>
      <c r="C31" t="s">
        <v>509</v>
      </c>
      <c r="E31" t="s">
        <v>510</v>
      </c>
    </row>
    <row r="32" spans="1:5" hidden="1" x14ac:dyDescent="0.25">
      <c r="A32">
        <v>31</v>
      </c>
      <c r="C32" t="s">
        <v>511</v>
      </c>
      <c r="E32" t="s">
        <v>512</v>
      </c>
    </row>
    <row r="33" spans="1:8" hidden="1" x14ac:dyDescent="0.25">
      <c r="A33">
        <v>32</v>
      </c>
      <c r="B33" t="s">
        <v>513</v>
      </c>
    </row>
    <row r="34" spans="1:8" hidden="1" x14ac:dyDescent="0.25">
      <c r="A34">
        <v>33</v>
      </c>
    </row>
    <row r="35" spans="1:8" hidden="1" x14ac:dyDescent="0.25">
      <c r="A35">
        <v>34</v>
      </c>
      <c r="B35" t="s">
        <v>514</v>
      </c>
    </row>
    <row r="36" spans="1:8" x14ac:dyDescent="0.25">
      <c r="A36">
        <v>35</v>
      </c>
      <c r="B36" s="1" t="s">
        <v>515</v>
      </c>
      <c r="D36">
        <f xml:space="preserve"> 16</f>
        <v>16</v>
      </c>
    </row>
    <row r="37" spans="1:8" hidden="1" x14ac:dyDescent="0.25">
      <c r="A37">
        <v>36</v>
      </c>
      <c r="B37" t="s">
        <v>516</v>
      </c>
      <c r="E37">
        <f xml:space="preserve"> {0,1}</f>
        <v>0</v>
      </c>
    </row>
    <row r="38" spans="1:8" hidden="1" x14ac:dyDescent="0.25">
      <c r="A38">
        <v>37</v>
      </c>
      <c r="B38" t="s">
        <v>517</v>
      </c>
      <c r="E38">
        <f xml:space="preserve"> {1,0}</f>
        <v>1</v>
      </c>
    </row>
    <row r="39" spans="1:8" hidden="1" x14ac:dyDescent="0.25">
      <c r="A39">
        <v>38</v>
      </c>
      <c r="B39" t="s">
        <v>518</v>
      </c>
    </row>
    <row r="40" spans="1:8" hidden="1" x14ac:dyDescent="0.25">
      <c r="A40">
        <v>39</v>
      </c>
    </row>
    <row r="41" spans="1:8" hidden="1" x14ac:dyDescent="0.25">
      <c r="A41">
        <v>40</v>
      </c>
      <c r="B41" t="s">
        <v>519</v>
      </c>
      <c r="H41" t="e">
        <f ca="1" xml:space="preserve"> CreateGauge()</f>
        <v>#NAME?</v>
      </c>
    </row>
    <row r="42" spans="1:8" x14ac:dyDescent="0.25">
      <c r="A42">
        <v>41</v>
      </c>
      <c r="B42" s="1" t="s">
        <v>520</v>
      </c>
      <c r="F42">
        <f xml:space="preserve"> 26</f>
        <v>26</v>
      </c>
    </row>
    <row r="43" spans="1:8" hidden="1" x14ac:dyDescent="0.25">
      <c r="A43">
        <v>42</v>
      </c>
      <c r="B43" t="s">
        <v>521</v>
      </c>
      <c r="G43">
        <f xml:space="preserve"> {0,1}</f>
        <v>0</v>
      </c>
    </row>
    <row r="44" spans="1:8" hidden="1" x14ac:dyDescent="0.25">
      <c r="A44">
        <v>43</v>
      </c>
      <c r="B44" t="s">
        <v>522</v>
      </c>
      <c r="G44">
        <f xml:space="preserve"> {0,0.9}</f>
        <v>0</v>
      </c>
    </row>
    <row r="45" spans="1:8" hidden="1" x14ac:dyDescent="0.25">
      <c r="A45">
        <v>44</v>
      </c>
      <c r="B45" t="s">
        <v>523</v>
      </c>
      <c r="F45" t="e">
        <f xml:space="preserve"> controllers.base_gauge_CanopyPos</f>
        <v>#NAME?</v>
      </c>
    </row>
    <row r="46" spans="1:8" hidden="1" x14ac:dyDescent="0.25">
      <c r="A46">
        <v>45</v>
      </c>
      <c r="B46" t="e">
        <f>--CockpitCanopy.controller</f>
        <v>#NAME?</v>
      </c>
      <c r="D46" t="e">
        <f xml:space="preserve"> controllers.CockpitCanopy</f>
        <v>#NAME?</v>
      </c>
    </row>
    <row r="47" spans="1:8" hidden="1" x14ac:dyDescent="0.25">
      <c r="A47">
        <v>46</v>
      </c>
    </row>
    <row r="48" spans="1:8" hidden="1" x14ac:dyDescent="0.25">
      <c r="A48">
        <v>47</v>
      </c>
      <c r="B48" t="s">
        <v>524</v>
      </c>
      <c r="H48" t="e">
        <f ca="1" xml:space="preserve"> CreateGauge()</f>
        <v>#NAME?</v>
      </c>
    </row>
    <row r="49" spans="1:9" x14ac:dyDescent="0.25">
      <c r="A49">
        <v>48</v>
      </c>
      <c r="B49" s="1" t="s">
        <v>525</v>
      </c>
      <c r="F49">
        <f xml:space="preserve"> 129</f>
        <v>129</v>
      </c>
    </row>
    <row r="50" spans="1:9" hidden="1" x14ac:dyDescent="0.25">
      <c r="A50">
        <v>49</v>
      </c>
      <c r="B50" t="s">
        <v>526</v>
      </c>
      <c r="F50">
        <f xml:space="preserve"> {0,0.1,0.9}</f>
        <v>0</v>
      </c>
    </row>
    <row r="51" spans="1:9" hidden="1" x14ac:dyDescent="0.25">
      <c r="A51">
        <v>50</v>
      </c>
      <c r="B51" t="s">
        <v>527</v>
      </c>
      <c r="F51">
        <f xml:space="preserve"> {1,0.4,0}</f>
        <v>1</v>
      </c>
    </row>
    <row r="52" spans="1:9" hidden="1" x14ac:dyDescent="0.25">
      <c r="A52">
        <v>51</v>
      </c>
      <c r="B52" t="s">
        <v>528</v>
      </c>
      <c r="F52" t="e">
        <f xml:space="preserve"> controllers.base_gauge_CanopyPos</f>
        <v>#NAME?</v>
      </c>
    </row>
    <row r="53" spans="1:9" hidden="1" x14ac:dyDescent="0.25">
      <c r="A53">
        <v>52</v>
      </c>
    </row>
    <row r="54" spans="1:9" hidden="1" x14ac:dyDescent="0.25">
      <c r="A54">
        <v>53</v>
      </c>
      <c r="B54" t="s">
        <v>529</v>
      </c>
      <c r="I54" t="e">
        <f ca="1" xml:space="preserve"> CreateGauge("parameter")</f>
        <v>#NAME?</v>
      </c>
    </row>
    <row r="55" spans="1:9" x14ac:dyDescent="0.25">
      <c r="A55">
        <v>54</v>
      </c>
      <c r="B55" s="1" t="s">
        <v>530</v>
      </c>
      <c r="F55">
        <f xml:space="preserve"> 2</f>
        <v>2</v>
      </c>
    </row>
    <row r="56" spans="1:9" hidden="1" x14ac:dyDescent="0.25">
      <c r="A56">
        <v>55</v>
      </c>
      <c r="B56" t="s">
        <v>531</v>
      </c>
      <c r="G56">
        <f xml:space="preserve"> {-1,1}</f>
        <v>-1</v>
      </c>
    </row>
    <row r="57" spans="1:9" hidden="1" x14ac:dyDescent="0.25">
      <c r="A57">
        <v>56</v>
      </c>
      <c r="B57" t="s">
        <v>532</v>
      </c>
      <c r="G57">
        <f xml:space="preserve"> {-1,1}</f>
        <v>-1</v>
      </c>
    </row>
    <row r="58" spans="1:9" hidden="1" x14ac:dyDescent="0.25">
      <c r="A58">
        <v>57</v>
      </c>
      <c r="B58" t="e">
        <f>--StickPitch.controller</f>
        <v>#NAME?</v>
      </c>
      <c r="F58" t="e">
        <f xml:space="preserve"> controllers.base_gauge_StickPitchPosition</f>
        <v>#NAME?</v>
      </c>
    </row>
    <row r="59" spans="1:9" x14ac:dyDescent="0.25">
      <c r="A59">
        <v>58</v>
      </c>
      <c r="B59" s="1" t="s">
        <v>533</v>
      </c>
      <c r="F59" t="str">
        <f xml:space="preserve"> "STICK_PITCH"</f>
        <v>STICK_PITCH</v>
      </c>
    </row>
    <row r="60" spans="1:9" hidden="1" x14ac:dyDescent="0.25">
      <c r="A60">
        <v>59</v>
      </c>
    </row>
    <row r="61" spans="1:9" hidden="1" x14ac:dyDescent="0.25">
      <c r="A61">
        <v>60</v>
      </c>
      <c r="B61" t="s">
        <v>534</v>
      </c>
      <c r="I61" t="e">
        <f ca="1" xml:space="preserve"> CreateGauge("parameter")</f>
        <v>#NAME?</v>
      </c>
    </row>
    <row r="62" spans="1:9" x14ac:dyDescent="0.25">
      <c r="A62">
        <v>61</v>
      </c>
      <c r="B62" s="1" t="s">
        <v>535</v>
      </c>
      <c r="F62">
        <f xml:space="preserve"> 3</f>
        <v>3</v>
      </c>
    </row>
    <row r="63" spans="1:9" hidden="1" x14ac:dyDescent="0.25">
      <c r="A63">
        <v>62</v>
      </c>
      <c r="B63" t="s">
        <v>536</v>
      </c>
      <c r="H63">
        <f xml:space="preserve"> {-1,1}</f>
        <v>-1</v>
      </c>
    </row>
    <row r="64" spans="1:9" hidden="1" x14ac:dyDescent="0.25">
      <c r="A64">
        <v>63</v>
      </c>
      <c r="B64" t="s">
        <v>537</v>
      </c>
      <c r="G64">
        <f xml:space="preserve"> {-1,1}</f>
        <v>-1</v>
      </c>
    </row>
    <row r="65" spans="1:8" hidden="1" x14ac:dyDescent="0.25">
      <c r="A65">
        <v>64</v>
      </c>
      <c r="B65" t="e">
        <f>--StickBank.controller</f>
        <v>#NAME?</v>
      </c>
      <c r="F65" t="e">
        <f xml:space="preserve"> controllers.base_gauge_StickRollPosition</f>
        <v>#NAME?</v>
      </c>
    </row>
    <row r="66" spans="1:8" x14ac:dyDescent="0.25">
      <c r="A66">
        <v>65</v>
      </c>
      <c r="B66" s="1" t="s">
        <v>538</v>
      </c>
      <c r="F66" t="str">
        <f xml:space="preserve"> "STICK_ROLL"</f>
        <v>STICK_ROLL</v>
      </c>
    </row>
    <row r="67" spans="1:8" hidden="1" x14ac:dyDescent="0.25">
      <c r="A67">
        <v>66</v>
      </c>
    </row>
    <row r="68" spans="1:8" hidden="1" x14ac:dyDescent="0.25">
      <c r="A68">
        <v>67</v>
      </c>
      <c r="B68" t="s">
        <v>539</v>
      </c>
      <c r="H68" t="e">
        <f ca="1" xml:space="preserve"> CreateGauge("parameter")</f>
        <v>#NAME?</v>
      </c>
    </row>
    <row r="69" spans="1:8" x14ac:dyDescent="0.25">
      <c r="A69">
        <v>68</v>
      </c>
      <c r="B69" s="1" t="s">
        <v>540</v>
      </c>
      <c r="F69">
        <f xml:space="preserve"> 4</f>
        <v>4</v>
      </c>
    </row>
    <row r="70" spans="1:8" hidden="1" x14ac:dyDescent="0.25">
      <c r="A70">
        <v>69</v>
      </c>
      <c r="B70" t="s">
        <v>541</v>
      </c>
      <c r="G70">
        <f xml:space="preserve"> {-1,1}</f>
        <v>-1</v>
      </c>
    </row>
    <row r="71" spans="1:8" hidden="1" x14ac:dyDescent="0.25">
      <c r="A71">
        <v>70</v>
      </c>
      <c r="B71" t="s">
        <v>542</v>
      </c>
      <c r="G71">
        <f xml:space="preserve"> {-1,1}</f>
        <v>-1</v>
      </c>
    </row>
    <row r="72" spans="1:8" hidden="1" x14ac:dyDescent="0.25">
      <c r="A72">
        <v>71</v>
      </c>
      <c r="B72" t="e">
        <f>--RudderPedals.controller</f>
        <v>#NAME?</v>
      </c>
      <c r="F72" t="e">
        <f xml:space="preserve"> controllers.base_gauge_RudderPosition</f>
        <v>#NAME?</v>
      </c>
    </row>
    <row r="73" spans="1:8" x14ac:dyDescent="0.25">
      <c r="A73">
        <v>72</v>
      </c>
      <c r="B73" s="1" t="s">
        <v>543</v>
      </c>
      <c r="F73" t="str">
        <f xml:space="preserve"> "RUDDER_PEDALS"</f>
        <v>RUDDER_PEDALS</v>
      </c>
    </row>
    <row r="74" spans="1:8" hidden="1" x14ac:dyDescent="0.25">
      <c r="A74">
        <v>73</v>
      </c>
    </row>
    <row r="75" spans="1:8" hidden="1" x14ac:dyDescent="0.25">
      <c r="A75">
        <v>74</v>
      </c>
      <c r="B75" t="s">
        <v>544</v>
      </c>
      <c r="H75" t="e">
        <f ca="1" xml:space="preserve"> CreateGauge("parameter")</f>
        <v>#NAME?</v>
      </c>
    </row>
    <row r="76" spans="1:8" x14ac:dyDescent="0.25">
      <c r="A76">
        <v>75</v>
      </c>
      <c r="B76" s="1" t="s">
        <v>545</v>
      </c>
      <c r="E76">
        <f xml:space="preserve"> 5</f>
        <v>5</v>
      </c>
    </row>
    <row r="77" spans="1:8" hidden="1" x14ac:dyDescent="0.25">
      <c r="A77">
        <v>76</v>
      </c>
      <c r="B77" t="s">
        <v>546</v>
      </c>
      <c r="F77">
        <f xml:space="preserve"> {-1,1}</f>
        <v>-1</v>
      </c>
    </row>
    <row r="78" spans="1:8" hidden="1" x14ac:dyDescent="0.25">
      <c r="A78">
        <v>77</v>
      </c>
      <c r="B78" t="s">
        <v>547</v>
      </c>
      <c r="F78">
        <f xml:space="preserve"> {0,1}</f>
        <v>0</v>
      </c>
    </row>
    <row r="79" spans="1:8" x14ac:dyDescent="0.25">
      <c r="A79">
        <v>78</v>
      </c>
      <c r="B79" s="1" t="s">
        <v>548</v>
      </c>
      <c r="D79" t="str">
        <f xml:space="preserve"> "LEFT_BRAKE_PEDAL"</f>
        <v>LEFT_BRAKE_PEDAL</v>
      </c>
    </row>
    <row r="80" spans="1:8" hidden="1" x14ac:dyDescent="0.25">
      <c r="A80">
        <v>79</v>
      </c>
    </row>
    <row r="81" spans="1:9" hidden="1" x14ac:dyDescent="0.25">
      <c r="A81">
        <v>80</v>
      </c>
      <c r="B81" t="s">
        <v>549</v>
      </c>
      <c r="H81" t="e">
        <f ca="1" xml:space="preserve"> CreateGauge("parameter")</f>
        <v>#NAME?</v>
      </c>
    </row>
    <row r="82" spans="1:9" x14ac:dyDescent="0.25">
      <c r="A82">
        <v>81</v>
      </c>
      <c r="B82" s="1" t="s">
        <v>550</v>
      </c>
      <c r="E82">
        <f xml:space="preserve"> 6</f>
        <v>6</v>
      </c>
    </row>
    <row r="83" spans="1:9" hidden="1" x14ac:dyDescent="0.25">
      <c r="A83">
        <v>82</v>
      </c>
      <c r="B83" t="s">
        <v>551</v>
      </c>
      <c r="F83">
        <f xml:space="preserve"> {-1,1}</f>
        <v>-1</v>
      </c>
    </row>
    <row r="84" spans="1:9" hidden="1" x14ac:dyDescent="0.25">
      <c r="A84">
        <v>83</v>
      </c>
      <c r="B84" t="s">
        <v>552</v>
      </c>
      <c r="F84">
        <f xml:space="preserve"> {0,1}</f>
        <v>0</v>
      </c>
    </row>
    <row r="85" spans="1:9" x14ac:dyDescent="0.25">
      <c r="A85">
        <v>84</v>
      </c>
      <c r="B85" s="1" t="s">
        <v>553</v>
      </c>
      <c r="D85" t="str">
        <f xml:space="preserve"> "RIGHT_BRAKE_PEDAL"</f>
        <v>RIGHT_BRAKE_PEDAL</v>
      </c>
    </row>
    <row r="86" spans="1:9" hidden="1" x14ac:dyDescent="0.25">
      <c r="A86">
        <v>85</v>
      </c>
    </row>
    <row r="87" spans="1:9" hidden="1" x14ac:dyDescent="0.25">
      <c r="A87">
        <v>86</v>
      </c>
      <c r="B87" t="s">
        <v>554</v>
      </c>
      <c r="I87" t="e">
        <f ca="1" xml:space="preserve"> CreateGauge("parameter")</f>
        <v>#NAME?</v>
      </c>
    </row>
    <row r="88" spans="1:9" x14ac:dyDescent="0.25">
      <c r="A88">
        <v>87</v>
      </c>
      <c r="B88" s="1" t="s">
        <v>555</v>
      </c>
      <c r="G88">
        <f xml:space="preserve"> 80</f>
        <v>80</v>
      </c>
    </row>
    <row r="89" spans="1:9" hidden="1" x14ac:dyDescent="0.25">
      <c r="A89">
        <v>88</v>
      </c>
      <c r="B89" t="s">
        <v>556</v>
      </c>
      <c r="H89">
        <f xml:space="preserve"> {-1,1}</f>
        <v>-1</v>
      </c>
    </row>
    <row r="90" spans="1:9" hidden="1" x14ac:dyDescent="0.25">
      <c r="A90">
        <v>89</v>
      </c>
      <c r="B90" t="s">
        <v>557</v>
      </c>
      <c r="H90">
        <f xml:space="preserve"> {-1,1}</f>
        <v>-1</v>
      </c>
    </row>
    <row r="91" spans="1:9" hidden="1" x14ac:dyDescent="0.25">
      <c r="A91">
        <v>90</v>
      </c>
      <c r="B91" t="e">
        <f>--Throttle.controller</f>
        <v>#NAME?</v>
      </c>
      <c r="G91" t="e">
        <f xml:space="preserve"> controllers.base_gauge_ThrottleLeftPosition</f>
        <v>#NAME?</v>
      </c>
    </row>
    <row r="92" spans="1:9" x14ac:dyDescent="0.25">
      <c r="A92">
        <v>91</v>
      </c>
      <c r="B92" s="1" t="s">
        <v>558</v>
      </c>
      <c r="F92" t="str">
        <f xml:space="preserve"> "THROTTLE_POSITION"</f>
        <v>THROTTLE_POSITION</v>
      </c>
    </row>
    <row r="93" spans="1:9" hidden="1" x14ac:dyDescent="0.25">
      <c r="A93">
        <v>92</v>
      </c>
    </row>
    <row r="94" spans="1:9" hidden="1" x14ac:dyDescent="0.25">
      <c r="A94">
        <v>93</v>
      </c>
      <c r="B94" t="s">
        <v>559</v>
      </c>
      <c r="G94" t="e">
        <f ca="1" xml:space="preserve"> CreateGauge()</f>
        <v>#NAME?</v>
      </c>
    </row>
    <row r="95" spans="1:9" x14ac:dyDescent="0.25">
      <c r="A95">
        <v>94</v>
      </c>
      <c r="B95" s="1" t="s">
        <v>560</v>
      </c>
      <c r="D95">
        <f xml:space="preserve"> 8</f>
        <v>8</v>
      </c>
    </row>
    <row r="96" spans="1:9" hidden="1" x14ac:dyDescent="0.25">
      <c r="A96">
        <v>95</v>
      </c>
      <c r="B96" t="s">
        <v>561</v>
      </c>
      <c r="F96">
        <f xml:space="preserve"> {0,1}</f>
        <v>0</v>
      </c>
    </row>
    <row r="97" spans="1:9" hidden="1" x14ac:dyDescent="0.25">
      <c r="A97">
        <v>96</v>
      </c>
      <c r="B97" t="s">
        <v>562</v>
      </c>
      <c r="E97">
        <f xml:space="preserve"> {0,1}</f>
        <v>0</v>
      </c>
    </row>
    <row r="98" spans="1:9" hidden="1" x14ac:dyDescent="0.25">
      <c r="A98">
        <v>97</v>
      </c>
      <c r="B98" t="s">
        <v>563</v>
      </c>
      <c r="D98" t="e">
        <f xml:space="preserve"> controllers.gear_handle_animation</f>
        <v>#NAME?</v>
      </c>
    </row>
    <row r="99" spans="1:9" hidden="1" x14ac:dyDescent="0.25">
      <c r="A99">
        <v>98</v>
      </c>
    </row>
    <row r="100" spans="1:9" hidden="1" x14ac:dyDescent="0.25">
      <c r="A100">
        <v>99</v>
      </c>
      <c r="B100" t="s">
        <v>564</v>
      </c>
      <c r="I100" t="e">
        <f ca="1" xml:space="preserve"> CreateGauge("parameter")</f>
        <v>#NAME?</v>
      </c>
    </row>
    <row r="101" spans="1:9" x14ac:dyDescent="0.25">
      <c r="A101">
        <v>100</v>
      </c>
      <c r="B101" s="1" t="s">
        <v>565</v>
      </c>
      <c r="F101">
        <f xml:space="preserve"> 870</f>
        <v>870</v>
      </c>
    </row>
    <row r="102" spans="1:9" hidden="1" x14ac:dyDescent="0.25">
      <c r="A102">
        <v>101</v>
      </c>
      <c r="B102" t="s">
        <v>566</v>
      </c>
      <c r="H102">
        <f xml:space="preserve"> {-3,13}</f>
        <v>-3</v>
      </c>
    </row>
    <row r="103" spans="1:9" hidden="1" x14ac:dyDescent="0.25">
      <c r="A103">
        <v>102</v>
      </c>
      <c r="B103" t="s">
        <v>567</v>
      </c>
      <c r="G103">
        <f xml:space="preserve"> {-0.25,1}</f>
        <v>-0.25</v>
      </c>
    </row>
    <row r="104" spans="1:9" x14ac:dyDescent="0.25">
      <c r="A104">
        <v>103</v>
      </c>
      <c r="B104" s="1" t="s">
        <v>568</v>
      </c>
      <c r="E104" t="str">
        <f xml:space="preserve"> "PITCH_TRIM_GAUGE"</f>
        <v>PITCH_TRIM_GAUGE</v>
      </c>
    </row>
    <row r="105" spans="1:9" hidden="1" x14ac:dyDescent="0.25">
      <c r="A105">
        <v>104</v>
      </c>
    </row>
    <row r="106" spans="1:9" hidden="1" x14ac:dyDescent="0.25">
      <c r="A106">
        <v>105</v>
      </c>
      <c r="B106" t="s">
        <v>569</v>
      </c>
      <c r="I106" t="e">
        <f ca="1" xml:space="preserve"> CreateGauge("parameter")</f>
        <v>#NAME?</v>
      </c>
    </row>
    <row r="107" spans="1:9" x14ac:dyDescent="0.25">
      <c r="A107">
        <v>106</v>
      </c>
      <c r="B107" s="1" t="s">
        <v>570</v>
      </c>
      <c r="G107">
        <f xml:space="preserve"> 871</f>
        <v>871</v>
      </c>
    </row>
    <row r="108" spans="1:9" hidden="1" x14ac:dyDescent="0.25">
      <c r="A108">
        <v>107</v>
      </c>
      <c r="B108" t="s">
        <v>571</v>
      </c>
      <c r="H108">
        <f xml:space="preserve"> {-1,1}</f>
        <v>-1</v>
      </c>
    </row>
    <row r="109" spans="1:9" hidden="1" x14ac:dyDescent="0.25">
      <c r="A109">
        <v>108</v>
      </c>
      <c r="B109" t="s">
        <v>572</v>
      </c>
      <c r="H109">
        <f xml:space="preserve"> {-1,1}</f>
        <v>-1</v>
      </c>
    </row>
    <row r="110" spans="1:9" x14ac:dyDescent="0.25">
      <c r="A110">
        <v>109</v>
      </c>
      <c r="B110" s="1" t="s">
        <v>573</v>
      </c>
      <c r="F110" t="str">
        <f xml:space="preserve"> "YAW_TRIM_GAUGE"</f>
        <v>YAW_TRIM_GAUGE</v>
      </c>
    </row>
    <row r="111" spans="1:9" hidden="1" x14ac:dyDescent="0.25">
      <c r="A111">
        <v>110</v>
      </c>
    </row>
    <row r="112" spans="1:9" hidden="1" x14ac:dyDescent="0.25">
      <c r="A112">
        <v>111</v>
      </c>
      <c r="B112" t="s">
        <v>574</v>
      </c>
      <c r="I112" t="e">
        <f ca="1" xml:space="preserve"> CreateGauge("parameter")</f>
        <v>#NAME?</v>
      </c>
    </row>
    <row r="113" spans="1:9" x14ac:dyDescent="0.25">
      <c r="A113">
        <v>112</v>
      </c>
      <c r="B113" s="1" t="s">
        <v>575</v>
      </c>
      <c r="F113">
        <f xml:space="preserve"> 28</f>
        <v>28</v>
      </c>
    </row>
    <row r="114" spans="1:9" hidden="1" x14ac:dyDescent="0.25">
      <c r="A114">
        <v>113</v>
      </c>
      <c r="B114" t="s">
        <v>576</v>
      </c>
      <c r="H114">
        <f xml:space="preserve"> {-1,1}</f>
        <v>-1</v>
      </c>
    </row>
    <row r="115" spans="1:9" hidden="1" x14ac:dyDescent="0.25">
      <c r="A115">
        <v>114</v>
      </c>
      <c r="B115" t="s">
        <v>577</v>
      </c>
      <c r="G115" t="e">
        <f xml:space="preserve"> {1,-1} -- inverted</f>
        <v>#NAME?</v>
      </c>
    </row>
    <row r="116" spans="1:9" x14ac:dyDescent="0.25">
      <c r="A116">
        <v>115</v>
      </c>
      <c r="B116" s="1" t="s">
        <v>578</v>
      </c>
      <c r="E116" t="str">
        <f xml:space="preserve"> "PITCH_TRIM_KNOB"</f>
        <v>PITCH_TRIM_KNOB</v>
      </c>
    </row>
    <row r="117" spans="1:9" hidden="1" x14ac:dyDescent="0.25">
      <c r="A117">
        <v>116</v>
      </c>
    </row>
    <row r="118" spans="1:9" hidden="1" x14ac:dyDescent="0.25">
      <c r="A118">
        <v>117</v>
      </c>
      <c r="B118" t="s">
        <v>579</v>
      </c>
      <c r="I118" t="e">
        <f ca="1" xml:space="preserve"> CreateGauge("parameter")</f>
        <v>#NAME?</v>
      </c>
    </row>
    <row r="119" spans="1:9" x14ac:dyDescent="0.25">
      <c r="A119">
        <v>118</v>
      </c>
      <c r="B119" s="1" t="s">
        <v>580</v>
      </c>
      <c r="G119">
        <f xml:space="preserve"> 29</f>
        <v>29</v>
      </c>
    </row>
    <row r="120" spans="1:9" hidden="1" x14ac:dyDescent="0.25">
      <c r="A120">
        <v>119</v>
      </c>
      <c r="B120" t="s">
        <v>581</v>
      </c>
      <c r="H120">
        <f xml:space="preserve"> {-1,1}</f>
        <v>-1</v>
      </c>
    </row>
    <row r="121" spans="1:9" hidden="1" x14ac:dyDescent="0.25">
      <c r="A121">
        <v>120</v>
      </c>
      <c r="B121" t="s">
        <v>582</v>
      </c>
      <c r="H121">
        <f xml:space="preserve"> {-1,1}</f>
        <v>-1</v>
      </c>
    </row>
    <row r="122" spans="1:9" x14ac:dyDescent="0.25">
      <c r="A122">
        <v>121</v>
      </c>
      <c r="B122" s="1" t="s">
        <v>583</v>
      </c>
      <c r="F122" t="str">
        <f xml:space="preserve"> "ROLL_TRIM_KNOB"</f>
        <v>ROLL_TRIM_KNOB</v>
      </c>
    </row>
    <row r="123" spans="1:9" hidden="1" x14ac:dyDescent="0.25">
      <c r="A123">
        <v>122</v>
      </c>
    </row>
    <row r="124" spans="1:9" hidden="1" x14ac:dyDescent="0.25">
      <c r="A124">
        <v>123</v>
      </c>
      <c r="B124" t="s">
        <v>584</v>
      </c>
    </row>
    <row r="125" spans="1:9" hidden="1" x14ac:dyDescent="0.25">
      <c r="A125">
        <v>124</v>
      </c>
      <c r="B125" t="e">
        <f>-- ENGINE</f>
        <v>#NAME?</v>
      </c>
    </row>
    <row r="126" spans="1:9" hidden="1" x14ac:dyDescent="0.25">
      <c r="A126">
        <v>125</v>
      </c>
      <c r="B126" t="s">
        <v>584</v>
      </c>
    </row>
    <row r="127" spans="1:9" hidden="1" x14ac:dyDescent="0.25">
      <c r="A127">
        <v>126</v>
      </c>
      <c r="B127" t="s">
        <v>585</v>
      </c>
    </row>
    <row r="128" spans="1:9" x14ac:dyDescent="0.25">
      <c r="A128">
        <v>127</v>
      </c>
      <c r="B128" s="1" t="s">
        <v>586</v>
      </c>
    </row>
    <row r="129" spans="1:2" hidden="1" x14ac:dyDescent="0.25">
      <c r="A129">
        <v>128</v>
      </c>
      <c r="B129" t="s">
        <v>587</v>
      </c>
    </row>
    <row r="130" spans="1:2" hidden="1" x14ac:dyDescent="0.25">
      <c r="A130">
        <v>129</v>
      </c>
      <c r="B130" t="s">
        <v>588</v>
      </c>
    </row>
    <row r="131" spans="1:2" x14ac:dyDescent="0.25">
      <c r="A131">
        <v>130</v>
      </c>
      <c r="B131" s="1" t="s">
        <v>589</v>
      </c>
    </row>
    <row r="132" spans="1:2" hidden="1" x14ac:dyDescent="0.25">
      <c r="A132">
        <v>131</v>
      </c>
    </row>
    <row r="133" spans="1:2" hidden="1" x14ac:dyDescent="0.25">
      <c r="A133">
        <v>132</v>
      </c>
      <c r="B133" t="s">
        <v>590</v>
      </c>
    </row>
    <row r="134" spans="1:2" x14ac:dyDescent="0.25">
      <c r="A134">
        <v>133</v>
      </c>
      <c r="B134" s="1" t="s">
        <v>591</v>
      </c>
    </row>
    <row r="135" spans="1:2" hidden="1" x14ac:dyDescent="0.25">
      <c r="A135">
        <v>134</v>
      </c>
      <c r="B135" t="s">
        <v>592</v>
      </c>
    </row>
    <row r="136" spans="1:2" hidden="1" x14ac:dyDescent="0.25">
      <c r="A136">
        <v>135</v>
      </c>
      <c r="B136" t="s">
        <v>593</v>
      </c>
    </row>
    <row r="137" spans="1:2" x14ac:dyDescent="0.25">
      <c r="A137">
        <v>136</v>
      </c>
      <c r="B137" s="1" t="s">
        <v>594</v>
      </c>
    </row>
    <row r="138" spans="1:2" hidden="1" x14ac:dyDescent="0.25">
      <c r="A138">
        <v>137</v>
      </c>
    </row>
    <row r="139" spans="1:2" hidden="1" x14ac:dyDescent="0.25">
      <c r="A139">
        <v>138</v>
      </c>
      <c r="B139" t="s">
        <v>595</v>
      </c>
    </row>
    <row r="140" spans="1:2" x14ac:dyDescent="0.25">
      <c r="A140">
        <v>139</v>
      </c>
      <c r="B140" s="1" t="s">
        <v>596</v>
      </c>
    </row>
    <row r="141" spans="1:2" hidden="1" x14ac:dyDescent="0.25">
      <c r="A141">
        <v>140</v>
      </c>
      <c r="B141" t="s">
        <v>597</v>
      </c>
    </row>
    <row r="142" spans="1:2" hidden="1" x14ac:dyDescent="0.25">
      <c r="A142">
        <v>141</v>
      </c>
      <c r="B142" t="s">
        <v>598</v>
      </c>
    </row>
    <row r="143" spans="1:2" x14ac:dyDescent="0.25">
      <c r="A143">
        <v>142</v>
      </c>
      <c r="B143" s="1" t="s">
        <v>599</v>
      </c>
    </row>
    <row r="144" spans="1:2" hidden="1" x14ac:dyDescent="0.25">
      <c r="A144">
        <v>143</v>
      </c>
    </row>
    <row r="145" spans="1:2" hidden="1" x14ac:dyDescent="0.25">
      <c r="A145">
        <v>144</v>
      </c>
      <c r="B145" t="s">
        <v>600</v>
      </c>
    </row>
    <row r="146" spans="1:2" x14ac:dyDescent="0.25">
      <c r="A146">
        <v>145</v>
      </c>
      <c r="B146" s="1" t="s">
        <v>601</v>
      </c>
    </row>
    <row r="147" spans="1:2" hidden="1" x14ac:dyDescent="0.25">
      <c r="A147">
        <v>146</v>
      </c>
      <c r="B147" t="s">
        <v>602</v>
      </c>
    </row>
    <row r="148" spans="1:2" hidden="1" x14ac:dyDescent="0.25">
      <c r="A148">
        <v>147</v>
      </c>
      <c r="B148" t="s">
        <v>603</v>
      </c>
    </row>
    <row r="149" spans="1:2" x14ac:dyDescent="0.25">
      <c r="A149">
        <v>148</v>
      </c>
      <c r="B149" s="1" t="s">
        <v>604</v>
      </c>
    </row>
    <row r="150" spans="1:2" hidden="1" x14ac:dyDescent="0.25">
      <c r="A150">
        <v>149</v>
      </c>
    </row>
    <row r="151" spans="1:2" hidden="1" x14ac:dyDescent="0.25">
      <c r="A151">
        <v>150</v>
      </c>
      <c r="B151" t="s">
        <v>605</v>
      </c>
    </row>
    <row r="152" spans="1:2" x14ac:dyDescent="0.25">
      <c r="A152">
        <v>151</v>
      </c>
      <c r="B152" s="1" t="s">
        <v>606</v>
      </c>
    </row>
    <row r="153" spans="1:2" hidden="1" x14ac:dyDescent="0.25">
      <c r="A153">
        <v>152</v>
      </c>
      <c r="B153" t="s">
        <v>607</v>
      </c>
    </row>
    <row r="154" spans="1:2" hidden="1" x14ac:dyDescent="0.25">
      <c r="A154">
        <v>153</v>
      </c>
      <c r="B154" t="s">
        <v>608</v>
      </c>
    </row>
    <row r="155" spans="1:2" x14ac:dyDescent="0.25">
      <c r="A155">
        <v>154</v>
      </c>
      <c r="B155" s="1" t="s">
        <v>609</v>
      </c>
    </row>
    <row r="156" spans="1:2" hidden="1" x14ac:dyDescent="0.25">
      <c r="A156">
        <v>155</v>
      </c>
    </row>
    <row r="157" spans="1:2" hidden="1" x14ac:dyDescent="0.25">
      <c r="A157">
        <v>156</v>
      </c>
      <c r="B157" t="s">
        <v>610</v>
      </c>
    </row>
    <row r="158" spans="1:2" x14ac:dyDescent="0.25">
      <c r="A158">
        <v>157</v>
      </c>
      <c r="B158" s="1" t="s">
        <v>611</v>
      </c>
    </row>
    <row r="159" spans="1:2" hidden="1" x14ac:dyDescent="0.25">
      <c r="A159">
        <v>158</v>
      </c>
      <c r="B159" t="s">
        <v>612</v>
      </c>
    </row>
    <row r="160" spans="1:2" hidden="1" x14ac:dyDescent="0.25">
      <c r="A160">
        <v>159</v>
      </c>
      <c r="B160" t="s">
        <v>613</v>
      </c>
    </row>
    <row r="161" spans="1:2" x14ac:dyDescent="0.25">
      <c r="A161">
        <v>160</v>
      </c>
      <c r="B161" s="1" t="s">
        <v>614</v>
      </c>
    </row>
    <row r="162" spans="1:2" hidden="1" x14ac:dyDescent="0.25">
      <c r="A162">
        <v>161</v>
      </c>
    </row>
    <row r="163" spans="1:2" hidden="1" x14ac:dyDescent="0.25">
      <c r="A163">
        <v>162</v>
      </c>
      <c r="B163" t="s">
        <v>615</v>
      </c>
    </row>
    <row r="164" spans="1:2" x14ac:dyDescent="0.25">
      <c r="A164">
        <v>163</v>
      </c>
      <c r="B164" s="1" t="s">
        <v>616</v>
      </c>
    </row>
    <row r="165" spans="1:2" hidden="1" x14ac:dyDescent="0.25">
      <c r="A165">
        <v>164</v>
      </c>
      <c r="B165" t="s">
        <v>617</v>
      </c>
    </row>
    <row r="166" spans="1:2" hidden="1" x14ac:dyDescent="0.25">
      <c r="A166">
        <v>165</v>
      </c>
      <c r="B166" t="s">
        <v>618</v>
      </c>
    </row>
    <row r="167" spans="1:2" x14ac:dyDescent="0.25">
      <c r="A167">
        <v>166</v>
      </c>
      <c r="B167" s="1" t="s">
        <v>619</v>
      </c>
    </row>
    <row r="168" spans="1:2" hidden="1" x14ac:dyDescent="0.25">
      <c r="A168">
        <v>167</v>
      </c>
    </row>
    <row r="169" spans="1:2" hidden="1" x14ac:dyDescent="0.25">
      <c r="A169">
        <v>168</v>
      </c>
      <c r="B169" t="s">
        <v>620</v>
      </c>
    </row>
    <row r="170" spans="1:2" hidden="1" x14ac:dyDescent="0.25">
      <c r="A170">
        <v>169</v>
      </c>
    </row>
    <row r="171" spans="1:2" hidden="1" x14ac:dyDescent="0.25">
      <c r="A171">
        <v>170</v>
      </c>
    </row>
    <row r="172" spans="1:2" hidden="1" x14ac:dyDescent="0.25">
      <c r="A172">
        <v>171</v>
      </c>
      <c r="B172" t="s">
        <v>621</v>
      </c>
    </row>
    <row r="173" spans="1:2" x14ac:dyDescent="0.25">
      <c r="A173">
        <v>172</v>
      </c>
      <c r="B173" s="1" t="s">
        <v>622</v>
      </c>
    </row>
    <row r="174" spans="1:2" hidden="1" x14ac:dyDescent="0.25">
      <c r="A174">
        <v>173</v>
      </c>
      <c r="B174" t="s">
        <v>623</v>
      </c>
    </row>
    <row r="175" spans="1:2" hidden="1" x14ac:dyDescent="0.25">
      <c r="A175">
        <v>174</v>
      </c>
      <c r="B175" t="s">
        <v>624</v>
      </c>
    </row>
    <row r="176" spans="1:2" x14ac:dyDescent="0.25">
      <c r="A176">
        <v>175</v>
      </c>
      <c r="B176" s="1" t="s">
        <v>625</v>
      </c>
    </row>
    <row r="177" spans="1:2" hidden="1" x14ac:dyDescent="0.25">
      <c r="A177">
        <v>176</v>
      </c>
    </row>
    <row r="178" spans="1:2" hidden="1" x14ac:dyDescent="0.25">
      <c r="A178">
        <v>177</v>
      </c>
      <c r="B178" t="s">
        <v>626</v>
      </c>
    </row>
    <row r="179" spans="1:2" x14ac:dyDescent="0.25">
      <c r="A179">
        <v>178</v>
      </c>
      <c r="B179" s="1" t="s">
        <v>627</v>
      </c>
    </row>
    <row r="180" spans="1:2" hidden="1" x14ac:dyDescent="0.25">
      <c r="A180">
        <v>179</v>
      </c>
      <c r="B180" t="s">
        <v>628</v>
      </c>
    </row>
    <row r="181" spans="1:2" hidden="1" x14ac:dyDescent="0.25">
      <c r="A181">
        <v>180</v>
      </c>
      <c r="B181" t="s">
        <v>629</v>
      </c>
    </row>
    <row r="182" spans="1:2" x14ac:dyDescent="0.25">
      <c r="A182">
        <v>181</v>
      </c>
      <c r="B182" s="1" t="s">
        <v>630</v>
      </c>
    </row>
    <row r="183" spans="1:2" hidden="1" x14ac:dyDescent="0.25">
      <c r="A183">
        <v>182</v>
      </c>
    </row>
    <row r="184" spans="1:2" hidden="1" x14ac:dyDescent="0.25">
      <c r="A184">
        <v>183</v>
      </c>
      <c r="B184" t="s">
        <v>631</v>
      </c>
    </row>
    <row r="185" spans="1:2" x14ac:dyDescent="0.25">
      <c r="A185">
        <v>184</v>
      </c>
      <c r="B185" s="1" t="s">
        <v>632</v>
      </c>
    </row>
    <row r="186" spans="1:2" hidden="1" x14ac:dyDescent="0.25">
      <c r="A186">
        <v>185</v>
      </c>
      <c r="B186" t="s">
        <v>633</v>
      </c>
    </row>
    <row r="187" spans="1:2" hidden="1" x14ac:dyDescent="0.25">
      <c r="A187">
        <v>186</v>
      </c>
      <c r="B187" t="s">
        <v>634</v>
      </c>
    </row>
    <row r="188" spans="1:2" x14ac:dyDescent="0.25">
      <c r="A188">
        <v>187</v>
      </c>
      <c r="B188" s="1" t="s">
        <v>635</v>
      </c>
    </row>
    <row r="189" spans="1:2" hidden="1" x14ac:dyDescent="0.25">
      <c r="A189">
        <v>188</v>
      </c>
    </row>
    <row r="190" spans="1:2" hidden="1" x14ac:dyDescent="0.25">
      <c r="A190">
        <v>189</v>
      </c>
      <c r="B190" t="s">
        <v>636</v>
      </c>
    </row>
    <row r="191" spans="1:2" x14ac:dyDescent="0.25">
      <c r="A191">
        <v>190</v>
      </c>
      <c r="B191" s="1" t="s">
        <v>637</v>
      </c>
    </row>
    <row r="192" spans="1:2" hidden="1" x14ac:dyDescent="0.25">
      <c r="A192">
        <v>191</v>
      </c>
      <c r="B192" t="s">
        <v>638</v>
      </c>
    </row>
    <row r="193" spans="1:2" hidden="1" x14ac:dyDescent="0.25">
      <c r="A193">
        <v>192</v>
      </c>
      <c r="B193" t="s">
        <v>639</v>
      </c>
    </row>
    <row r="194" spans="1:2" x14ac:dyDescent="0.25">
      <c r="A194">
        <v>193</v>
      </c>
      <c r="B194" s="1" t="s">
        <v>640</v>
      </c>
    </row>
    <row r="195" spans="1:2" hidden="1" x14ac:dyDescent="0.25">
      <c r="A195">
        <v>194</v>
      </c>
    </row>
    <row r="196" spans="1:2" hidden="1" x14ac:dyDescent="0.25">
      <c r="A196">
        <v>195</v>
      </c>
      <c r="B196" t="s">
        <v>584</v>
      </c>
    </row>
    <row r="197" spans="1:2" hidden="1" x14ac:dyDescent="0.25">
      <c r="A197">
        <v>196</v>
      </c>
      <c r="B197" t="e">
        <f>-- INSTRUMENTS</f>
        <v>#NAME?</v>
      </c>
    </row>
    <row r="198" spans="1:2" hidden="1" x14ac:dyDescent="0.25">
      <c r="A198">
        <v>197</v>
      </c>
      <c r="B198" t="s">
        <v>584</v>
      </c>
    </row>
    <row r="199" spans="1:2" hidden="1" x14ac:dyDescent="0.25">
      <c r="A199">
        <v>198</v>
      </c>
    </row>
    <row r="200" spans="1:2" hidden="1" x14ac:dyDescent="0.25">
      <c r="A200">
        <v>199</v>
      </c>
      <c r="B200" t="s">
        <v>641</v>
      </c>
    </row>
    <row r="201" spans="1:2" x14ac:dyDescent="0.25">
      <c r="A201">
        <v>200</v>
      </c>
      <c r="B201" s="1" t="s">
        <v>642</v>
      </c>
    </row>
    <row r="202" spans="1:2" x14ac:dyDescent="0.25">
      <c r="A202">
        <v>201</v>
      </c>
      <c r="B202" s="1" t="s">
        <v>643</v>
      </c>
    </row>
    <row r="203" spans="1:2" hidden="1" x14ac:dyDescent="0.25">
      <c r="A203">
        <v>202</v>
      </c>
      <c r="B203" t="s">
        <v>644</v>
      </c>
    </row>
    <row r="204" spans="1:2" hidden="1" x14ac:dyDescent="0.25">
      <c r="A204">
        <v>203</v>
      </c>
      <c r="B204" t="s">
        <v>645</v>
      </c>
    </row>
    <row r="205" spans="1:2" hidden="1" x14ac:dyDescent="0.25">
      <c r="A205">
        <v>204</v>
      </c>
    </row>
    <row r="206" spans="1:2" hidden="1" x14ac:dyDescent="0.25">
      <c r="A206">
        <v>205</v>
      </c>
      <c r="B206" t="s">
        <v>646</v>
      </c>
    </row>
    <row r="207" spans="1:2" hidden="1" x14ac:dyDescent="0.25">
      <c r="A207">
        <v>206</v>
      </c>
      <c r="B207" t="s">
        <v>647</v>
      </c>
    </row>
    <row r="208" spans="1:2" x14ac:dyDescent="0.25">
      <c r="A208">
        <v>207</v>
      </c>
      <c r="B208" s="1" t="s">
        <v>648</v>
      </c>
    </row>
    <row r="209" spans="1:2" x14ac:dyDescent="0.25">
      <c r="A209">
        <v>208</v>
      </c>
      <c r="B209" s="1" t="s">
        <v>649</v>
      </c>
    </row>
    <row r="210" spans="1:2" hidden="1" x14ac:dyDescent="0.25">
      <c r="A210">
        <v>209</v>
      </c>
      <c r="B210" t="s">
        <v>650</v>
      </c>
    </row>
    <row r="211" spans="1:2" hidden="1" x14ac:dyDescent="0.25">
      <c r="A211">
        <v>210</v>
      </c>
      <c r="B211" t="s">
        <v>651</v>
      </c>
    </row>
    <row r="212" spans="1:2" hidden="1" x14ac:dyDescent="0.25">
      <c r="A212">
        <v>211</v>
      </c>
      <c r="B212" t="s">
        <v>652</v>
      </c>
    </row>
    <row r="213" spans="1:2" hidden="1" x14ac:dyDescent="0.25">
      <c r="A213">
        <v>212</v>
      </c>
    </row>
    <row r="214" spans="1:2" hidden="1" x14ac:dyDescent="0.25">
      <c r="A214">
        <v>213</v>
      </c>
      <c r="B214" t="s">
        <v>653</v>
      </c>
    </row>
    <row r="215" spans="1:2" x14ac:dyDescent="0.25">
      <c r="A215">
        <v>214</v>
      </c>
      <c r="B215" s="1" t="s">
        <v>654</v>
      </c>
    </row>
    <row r="216" spans="1:2" x14ac:dyDescent="0.25">
      <c r="A216">
        <v>215</v>
      </c>
      <c r="B216" s="1" t="s">
        <v>655</v>
      </c>
    </row>
    <row r="217" spans="1:2" hidden="1" x14ac:dyDescent="0.25">
      <c r="A217">
        <v>216</v>
      </c>
      <c r="B217" t="s">
        <v>656</v>
      </c>
    </row>
    <row r="218" spans="1:2" hidden="1" x14ac:dyDescent="0.25">
      <c r="A218">
        <v>217</v>
      </c>
      <c r="B218" t="s">
        <v>657</v>
      </c>
    </row>
    <row r="219" spans="1:2" hidden="1" x14ac:dyDescent="0.25">
      <c r="A219">
        <v>218</v>
      </c>
    </row>
    <row r="220" spans="1:2" hidden="1" x14ac:dyDescent="0.25">
      <c r="A220">
        <v>219</v>
      </c>
      <c r="B220" t="s">
        <v>658</v>
      </c>
    </row>
    <row r="221" spans="1:2" x14ac:dyDescent="0.25">
      <c r="A221">
        <v>220</v>
      </c>
      <c r="B221" s="1" t="s">
        <v>659</v>
      </c>
    </row>
    <row r="222" spans="1:2" x14ac:dyDescent="0.25">
      <c r="A222">
        <v>221</v>
      </c>
      <c r="B222" s="1" t="s">
        <v>660</v>
      </c>
    </row>
    <row r="223" spans="1:2" hidden="1" x14ac:dyDescent="0.25">
      <c r="A223">
        <v>222</v>
      </c>
      <c r="B223" t="s">
        <v>661</v>
      </c>
    </row>
    <row r="224" spans="1:2" hidden="1" x14ac:dyDescent="0.25">
      <c r="A224">
        <v>223</v>
      </c>
      <c r="B224" t="s">
        <v>662</v>
      </c>
    </row>
    <row r="225" spans="1:2" hidden="1" x14ac:dyDescent="0.25">
      <c r="A225">
        <v>224</v>
      </c>
    </row>
    <row r="226" spans="1:2" hidden="1" x14ac:dyDescent="0.25">
      <c r="A226">
        <v>225</v>
      </c>
      <c r="B226" t="s">
        <v>663</v>
      </c>
    </row>
    <row r="227" spans="1:2" x14ac:dyDescent="0.25">
      <c r="A227">
        <v>226</v>
      </c>
      <c r="B227" s="1" t="s">
        <v>664</v>
      </c>
    </row>
    <row r="228" spans="1:2" x14ac:dyDescent="0.25">
      <c r="A228">
        <v>227</v>
      </c>
      <c r="B228" s="1" t="s">
        <v>665</v>
      </c>
    </row>
    <row r="229" spans="1:2" hidden="1" x14ac:dyDescent="0.25">
      <c r="A229">
        <v>228</v>
      </c>
      <c r="B229" t="s">
        <v>666</v>
      </c>
    </row>
    <row r="230" spans="1:2" hidden="1" x14ac:dyDescent="0.25">
      <c r="A230">
        <v>229</v>
      </c>
      <c r="B230" t="s">
        <v>667</v>
      </c>
    </row>
    <row r="231" spans="1:2" hidden="1" x14ac:dyDescent="0.25">
      <c r="A231">
        <v>230</v>
      </c>
    </row>
    <row r="232" spans="1:2" hidden="1" x14ac:dyDescent="0.25">
      <c r="A232">
        <v>231</v>
      </c>
      <c r="B232" t="s">
        <v>668</v>
      </c>
    </row>
    <row r="233" spans="1:2" x14ac:dyDescent="0.25">
      <c r="A233">
        <v>232</v>
      </c>
      <c r="B233" s="1" t="s">
        <v>669</v>
      </c>
    </row>
    <row r="234" spans="1:2" x14ac:dyDescent="0.25">
      <c r="A234">
        <v>233</v>
      </c>
      <c r="B234" s="1" t="s">
        <v>670</v>
      </c>
    </row>
    <row r="235" spans="1:2" hidden="1" x14ac:dyDescent="0.25">
      <c r="A235">
        <v>234</v>
      </c>
      <c r="B235" t="s">
        <v>671</v>
      </c>
    </row>
    <row r="236" spans="1:2" hidden="1" x14ac:dyDescent="0.25">
      <c r="A236">
        <v>235</v>
      </c>
      <c r="B236" t="s">
        <v>672</v>
      </c>
    </row>
    <row r="237" spans="1:2" hidden="1" x14ac:dyDescent="0.25">
      <c r="A237">
        <v>236</v>
      </c>
    </row>
    <row r="238" spans="1:2" hidden="1" x14ac:dyDescent="0.25">
      <c r="A238">
        <v>237</v>
      </c>
      <c r="B238" t="s">
        <v>673</v>
      </c>
    </row>
    <row r="239" spans="1:2" x14ac:dyDescent="0.25">
      <c r="A239">
        <v>238</v>
      </c>
      <c r="B239" s="1" t="s">
        <v>674</v>
      </c>
    </row>
    <row r="240" spans="1:2" x14ac:dyDescent="0.25">
      <c r="A240">
        <v>239</v>
      </c>
      <c r="B240" s="1" t="s">
        <v>675</v>
      </c>
    </row>
    <row r="241" spans="1:8" hidden="1" x14ac:dyDescent="0.25">
      <c r="A241">
        <v>240</v>
      </c>
      <c r="B241" t="s">
        <v>676</v>
      </c>
    </row>
    <row r="242" spans="1:8" hidden="1" x14ac:dyDescent="0.25">
      <c r="A242">
        <v>241</v>
      </c>
      <c r="B242" t="s">
        <v>677</v>
      </c>
    </row>
    <row r="243" spans="1:8" hidden="1" x14ac:dyDescent="0.25">
      <c r="A243">
        <v>242</v>
      </c>
    </row>
    <row r="244" spans="1:8" hidden="1" x14ac:dyDescent="0.25">
      <c r="A244">
        <v>243</v>
      </c>
      <c r="B244" t="s">
        <v>678</v>
      </c>
    </row>
    <row r="245" spans="1:8" x14ac:dyDescent="0.25">
      <c r="A245">
        <v>244</v>
      </c>
      <c r="B245" s="1" t="s">
        <v>679</v>
      </c>
    </row>
    <row r="246" spans="1:8" x14ac:dyDescent="0.25">
      <c r="A246">
        <v>245</v>
      </c>
      <c r="B246" s="1" t="s">
        <v>680</v>
      </c>
    </row>
    <row r="247" spans="1:8" hidden="1" x14ac:dyDescent="0.25">
      <c r="A247">
        <v>246</v>
      </c>
      <c r="B247" t="s">
        <v>681</v>
      </c>
    </row>
    <row r="248" spans="1:8" hidden="1" x14ac:dyDescent="0.25">
      <c r="A248">
        <v>247</v>
      </c>
      <c r="B248" t="s">
        <v>682</v>
      </c>
    </row>
    <row r="249" spans="1:8" hidden="1" x14ac:dyDescent="0.25">
      <c r="A249">
        <v>248</v>
      </c>
    </row>
    <row r="250" spans="1:8" hidden="1" x14ac:dyDescent="0.25">
      <c r="A250">
        <v>249</v>
      </c>
      <c r="B250" t="s">
        <v>683</v>
      </c>
      <c r="H250" t="e">
        <f ca="1" xml:space="preserve"> CreateGauge("parameter")</f>
        <v>#NAME?</v>
      </c>
    </row>
    <row r="251" spans="1:8" x14ac:dyDescent="0.25">
      <c r="A251">
        <v>250</v>
      </c>
      <c r="B251" s="1" t="s">
        <v>684</v>
      </c>
      <c r="D251" t="s">
        <v>685</v>
      </c>
      <c r="E251">
        <f xml:space="preserve"> 665</f>
        <v>665</v>
      </c>
    </row>
    <row r="252" spans="1:8" x14ac:dyDescent="0.25">
      <c r="A252">
        <v>251</v>
      </c>
      <c r="B252" s="1" t="s">
        <v>686</v>
      </c>
    </row>
    <row r="253" spans="1:8" hidden="1" x14ac:dyDescent="0.25">
      <c r="A253">
        <v>252</v>
      </c>
      <c r="B253" t="s">
        <v>687</v>
      </c>
      <c r="G253">
        <f xml:space="preserve"> {-1,1}</f>
        <v>-1</v>
      </c>
    </row>
    <row r="254" spans="1:8" hidden="1" x14ac:dyDescent="0.25">
      <c r="A254">
        <v>253</v>
      </c>
      <c r="B254" t="s">
        <v>688</v>
      </c>
      <c r="F254">
        <f xml:space="preserve"> {-1,1}</f>
        <v>-1</v>
      </c>
    </row>
    <row r="255" spans="1:8" hidden="1" x14ac:dyDescent="0.25">
      <c r="A255">
        <v>254</v>
      </c>
    </row>
    <row r="256" spans="1:8" hidden="1" x14ac:dyDescent="0.25">
      <c r="A256">
        <v>255</v>
      </c>
      <c r="B256" t="s">
        <v>689</v>
      </c>
      <c r="E256" t="e">
        <f ca="1" xml:space="preserve"> CreateGauge("parameter")</f>
        <v>#NAME?</v>
      </c>
    </row>
    <row r="257" spans="1:8" x14ac:dyDescent="0.25">
      <c r="A257">
        <v>256</v>
      </c>
      <c r="B257" s="1" t="s">
        <v>690</v>
      </c>
    </row>
    <row r="258" spans="1:8" x14ac:dyDescent="0.25">
      <c r="A258">
        <v>257</v>
      </c>
      <c r="B258" s="1" t="s">
        <v>691</v>
      </c>
      <c r="C258" t="s">
        <v>692</v>
      </c>
    </row>
    <row r="259" spans="1:8" hidden="1" x14ac:dyDescent="0.25">
      <c r="A259">
        <v>258</v>
      </c>
      <c r="B259" t="s">
        <v>693</v>
      </c>
      <c r="E259" t="s">
        <v>694</v>
      </c>
    </row>
    <row r="260" spans="1:8" hidden="1" x14ac:dyDescent="0.25">
      <c r="A260">
        <v>259</v>
      </c>
      <c r="B260" t="s">
        <v>695</v>
      </c>
      <c r="D260" t="s">
        <v>696</v>
      </c>
    </row>
    <row r="261" spans="1:8" hidden="1" x14ac:dyDescent="0.25">
      <c r="A261">
        <v>260</v>
      </c>
    </row>
    <row r="262" spans="1:8" hidden="1" x14ac:dyDescent="0.25">
      <c r="A262">
        <v>261</v>
      </c>
      <c r="B262" t="s">
        <v>697</v>
      </c>
      <c r="H262" t="e">
        <f ca="1" xml:space="preserve"> CreateGauge("parameter")</f>
        <v>#NAME?</v>
      </c>
    </row>
    <row r="263" spans="1:8" x14ac:dyDescent="0.25">
      <c r="A263">
        <v>262</v>
      </c>
      <c r="B263" s="1" t="s">
        <v>698</v>
      </c>
      <c r="D263" t="s">
        <v>699</v>
      </c>
      <c r="E263">
        <f xml:space="preserve"> 881</f>
        <v>881</v>
      </c>
    </row>
    <row r="264" spans="1:8" x14ac:dyDescent="0.25">
      <c r="A264">
        <v>263</v>
      </c>
      <c r="B264" s="1" t="s">
        <v>700</v>
      </c>
    </row>
    <row r="265" spans="1:8" hidden="1" x14ac:dyDescent="0.25">
      <c r="A265">
        <v>264</v>
      </c>
      <c r="B265" t="s">
        <v>701</v>
      </c>
      <c r="G265" t="e">
        <f xml:space="preserve"> {0,360} -- rotation in degrees, calibration in avionics.lua</f>
        <v>#NAME?</v>
      </c>
    </row>
    <row r="266" spans="1:8" hidden="1" x14ac:dyDescent="0.25">
      <c r="A266">
        <v>265</v>
      </c>
      <c r="B266" t="s">
        <v>702</v>
      </c>
      <c r="F266">
        <f xml:space="preserve"> {0,1}</f>
        <v>0</v>
      </c>
    </row>
    <row r="267" spans="1:8" hidden="1" x14ac:dyDescent="0.25">
      <c r="A267">
        <v>266</v>
      </c>
    </row>
    <row r="268" spans="1:8" hidden="1" x14ac:dyDescent="0.25">
      <c r="A268">
        <v>267</v>
      </c>
      <c r="B268" t="s">
        <v>703</v>
      </c>
      <c r="H268" t="e">
        <f ca="1" xml:space="preserve"> CreateGauge("parameter")</f>
        <v>#NAME?</v>
      </c>
    </row>
    <row r="269" spans="1:8" x14ac:dyDescent="0.25">
      <c r="A269">
        <v>268</v>
      </c>
      <c r="B269" s="1" t="s">
        <v>704</v>
      </c>
      <c r="D269" t="s">
        <v>699</v>
      </c>
      <c r="E269">
        <f xml:space="preserve"> 882</f>
        <v>882</v>
      </c>
    </row>
    <row r="270" spans="1:8" x14ac:dyDescent="0.25">
      <c r="A270">
        <v>269</v>
      </c>
      <c r="B270" s="1" t="s">
        <v>705</v>
      </c>
    </row>
    <row r="271" spans="1:8" hidden="1" x14ac:dyDescent="0.25">
      <c r="A271">
        <v>270</v>
      </c>
      <c r="B271" t="s">
        <v>706</v>
      </c>
      <c r="G271">
        <f xml:space="preserve"> {0,1}</f>
        <v>0</v>
      </c>
    </row>
    <row r="272" spans="1:8" hidden="1" x14ac:dyDescent="0.25">
      <c r="A272">
        <v>271</v>
      </c>
      <c r="B272" t="s">
        <v>707</v>
      </c>
      <c r="F272">
        <f xml:space="preserve"> {0,1}</f>
        <v>0</v>
      </c>
    </row>
    <row r="273" spans="1:8" hidden="1" x14ac:dyDescent="0.25">
      <c r="A273">
        <v>272</v>
      </c>
    </row>
    <row r="274" spans="1:8" hidden="1" x14ac:dyDescent="0.25">
      <c r="A274">
        <v>273</v>
      </c>
      <c r="B274" t="s">
        <v>708</v>
      </c>
      <c r="H274" t="e">
        <f ca="1" xml:space="preserve"> CreateGauge("parameter")</f>
        <v>#NAME?</v>
      </c>
    </row>
    <row r="275" spans="1:8" x14ac:dyDescent="0.25">
      <c r="A275">
        <v>274</v>
      </c>
      <c r="B275" s="1" t="s">
        <v>709</v>
      </c>
      <c r="D275" t="s">
        <v>710</v>
      </c>
    </row>
    <row r="276" spans="1:8" x14ac:dyDescent="0.25">
      <c r="A276">
        <v>275</v>
      </c>
      <c r="B276" s="1" t="s">
        <v>711</v>
      </c>
    </row>
    <row r="277" spans="1:8" hidden="1" x14ac:dyDescent="0.25">
      <c r="A277">
        <v>276</v>
      </c>
      <c r="B277" t="s">
        <v>712</v>
      </c>
      <c r="G277">
        <f xml:space="preserve"> {0,1}</f>
        <v>0</v>
      </c>
    </row>
    <row r="278" spans="1:8" hidden="1" x14ac:dyDescent="0.25">
      <c r="A278">
        <v>277</v>
      </c>
      <c r="B278" t="s">
        <v>713</v>
      </c>
      <c r="F278">
        <f xml:space="preserve"> {0,1}</f>
        <v>0</v>
      </c>
    </row>
    <row r="279" spans="1:8" hidden="1" x14ac:dyDescent="0.25">
      <c r="A279">
        <v>278</v>
      </c>
    </row>
    <row r="280" spans="1:8" hidden="1" x14ac:dyDescent="0.25">
      <c r="A280">
        <v>279</v>
      </c>
      <c r="B280" t="s">
        <v>714</v>
      </c>
    </row>
    <row r="281" spans="1:8" hidden="1" x14ac:dyDescent="0.25">
      <c r="A281">
        <v>280</v>
      </c>
    </row>
    <row r="282" spans="1:8" hidden="1" x14ac:dyDescent="0.25">
      <c r="A282">
        <v>281</v>
      </c>
      <c r="B282" t="s">
        <v>715</v>
      </c>
      <c r="G282" t="e">
        <f ca="1" xml:space="preserve"> CreateGauge("parameter")</f>
        <v>#NAME?</v>
      </c>
    </row>
    <row r="283" spans="1:8" x14ac:dyDescent="0.25">
      <c r="A283">
        <v>282</v>
      </c>
      <c r="B283" s="1" t="s">
        <v>716</v>
      </c>
      <c r="D283">
        <f xml:space="preserve"> 600</f>
        <v>600</v>
      </c>
    </row>
    <row r="284" spans="1:8" hidden="1" x14ac:dyDescent="0.25">
      <c r="A284">
        <v>283</v>
      </c>
      <c r="B284" t="s">
        <v>717</v>
      </c>
      <c r="E284" t="e">
        <f xml:space="preserve"> {0,100,150,200,400,600,1000,2000,5000,6000}  --m/s</f>
        <v>#NAME?</v>
      </c>
    </row>
    <row r="285" spans="1:8" hidden="1" x14ac:dyDescent="0.25">
      <c r="A285">
        <v>284</v>
      </c>
      <c r="B285" t="s">
        <v>718</v>
      </c>
      <c r="E285" t="s">
        <v>719</v>
      </c>
    </row>
    <row r="286" spans="1:8" x14ac:dyDescent="0.25">
      <c r="A286">
        <v>285</v>
      </c>
      <c r="B286" s="1" t="s">
        <v>720</v>
      </c>
    </row>
    <row r="287" spans="1:8" hidden="1" x14ac:dyDescent="0.25">
      <c r="A287">
        <v>286</v>
      </c>
    </row>
    <row r="288" spans="1:8" hidden="1" x14ac:dyDescent="0.25">
      <c r="A288">
        <v>287</v>
      </c>
      <c r="B288" t="s">
        <v>721</v>
      </c>
      <c r="G288" t="e">
        <f ca="1" xml:space="preserve"> CreateGauge("parameter")</f>
        <v>#NAME?</v>
      </c>
    </row>
    <row r="289" spans="1:7" x14ac:dyDescent="0.25">
      <c r="A289">
        <v>288</v>
      </c>
      <c r="B289" s="1" t="s">
        <v>722</v>
      </c>
      <c r="D289">
        <f xml:space="preserve"> 601</f>
        <v>601</v>
      </c>
    </row>
    <row r="290" spans="1:7" hidden="1" x14ac:dyDescent="0.25">
      <c r="A290">
        <v>289</v>
      </c>
      <c r="B290" t="s">
        <v>723</v>
      </c>
      <c r="E290" t="e">
        <f xml:space="preserve"> {0,100,150,200,400,600,1000,2000,5000}  --m/s</f>
        <v>#NAME?</v>
      </c>
    </row>
    <row r="291" spans="1:7" hidden="1" x14ac:dyDescent="0.25">
      <c r="A291">
        <v>290</v>
      </c>
      <c r="B291" t="s">
        <v>724</v>
      </c>
      <c r="E291">
        <f xml:space="preserve"> {0,0.25,0.3,0.35,0.45,0.55,0.65,0.8,1}</f>
        <v>0</v>
      </c>
    </row>
    <row r="292" spans="1:7" x14ac:dyDescent="0.25">
      <c r="A292">
        <v>291</v>
      </c>
      <c r="B292" s="1" t="s">
        <v>725</v>
      </c>
    </row>
    <row r="293" spans="1:7" hidden="1" x14ac:dyDescent="0.25">
      <c r="A293">
        <v>292</v>
      </c>
    </row>
    <row r="294" spans="1:7" hidden="1" x14ac:dyDescent="0.25">
      <c r="A294">
        <v>293</v>
      </c>
      <c r="B294" t="s">
        <v>726</v>
      </c>
      <c r="G294" t="e">
        <f ca="1" xml:space="preserve"> CreateGauge("parameter")</f>
        <v>#NAME?</v>
      </c>
    </row>
    <row r="295" spans="1:7" x14ac:dyDescent="0.25">
      <c r="A295">
        <v>294</v>
      </c>
      <c r="B295" s="1" t="s">
        <v>727</v>
      </c>
      <c r="D295">
        <f xml:space="preserve"> 604</f>
        <v>604</v>
      </c>
    </row>
    <row r="296" spans="1:7" hidden="1" x14ac:dyDescent="0.25">
      <c r="A296">
        <v>295</v>
      </c>
      <c r="B296" t="s">
        <v>728</v>
      </c>
      <c r="E296">
        <f xml:space="preserve"> {0,1}</f>
        <v>0</v>
      </c>
    </row>
    <row r="297" spans="1:7" hidden="1" x14ac:dyDescent="0.25">
      <c r="A297">
        <v>296</v>
      </c>
      <c r="B297" t="s">
        <v>729</v>
      </c>
      <c r="E297">
        <f xml:space="preserve"> {0,1}</f>
        <v>0</v>
      </c>
    </row>
    <row r="298" spans="1:7" x14ac:dyDescent="0.25">
      <c r="A298">
        <v>297</v>
      </c>
      <c r="B298" s="1" t="s">
        <v>730</v>
      </c>
    </row>
    <row r="299" spans="1:7" hidden="1" x14ac:dyDescent="0.25">
      <c r="A299">
        <v>298</v>
      </c>
    </row>
    <row r="300" spans="1:7" hidden="1" x14ac:dyDescent="0.25">
      <c r="A300">
        <v>299</v>
      </c>
      <c r="B300" t="s">
        <v>731</v>
      </c>
      <c r="G300" t="e">
        <f ca="1" xml:space="preserve"> CreateGauge("parameter")</f>
        <v>#NAME?</v>
      </c>
    </row>
    <row r="301" spans="1:7" x14ac:dyDescent="0.25">
      <c r="A301">
        <v>300</v>
      </c>
      <c r="B301" s="1" t="s">
        <v>732</v>
      </c>
      <c r="D301">
        <f xml:space="preserve"> 605</f>
        <v>605</v>
      </c>
    </row>
    <row r="302" spans="1:7" hidden="1" x14ac:dyDescent="0.25">
      <c r="A302">
        <v>301</v>
      </c>
      <c r="B302" t="s">
        <v>733</v>
      </c>
      <c r="E302">
        <f xml:space="preserve"> {0,1}</f>
        <v>0</v>
      </c>
    </row>
    <row r="303" spans="1:7" hidden="1" x14ac:dyDescent="0.25">
      <c r="A303">
        <v>302</v>
      </c>
      <c r="B303" t="s">
        <v>734</v>
      </c>
      <c r="E303">
        <f xml:space="preserve"> {0,0.6}</f>
        <v>0</v>
      </c>
    </row>
    <row r="304" spans="1:7" x14ac:dyDescent="0.25">
      <c r="A304">
        <v>303</v>
      </c>
      <c r="B304" s="1" t="s">
        <v>735</v>
      </c>
    </row>
    <row r="305" spans="1:2" hidden="1" x14ac:dyDescent="0.25">
      <c r="A305">
        <v>304</v>
      </c>
    </row>
    <row r="306" spans="1:2" hidden="1" x14ac:dyDescent="0.25">
      <c r="A306">
        <v>305</v>
      </c>
      <c r="B306" t="s">
        <v>736</v>
      </c>
    </row>
    <row r="307" spans="1:2" x14ac:dyDescent="0.25">
      <c r="A307">
        <v>306</v>
      </c>
      <c r="B307" s="1" t="s">
        <v>737</v>
      </c>
    </row>
    <row r="308" spans="1:2" hidden="1" x14ac:dyDescent="0.25">
      <c r="A308">
        <v>307</v>
      </c>
      <c r="B308" t="s">
        <v>738</v>
      </c>
    </row>
    <row r="309" spans="1:2" hidden="1" x14ac:dyDescent="0.25">
      <c r="A309">
        <v>308</v>
      </c>
      <c r="B309" t="s">
        <v>739</v>
      </c>
    </row>
    <row r="310" spans="1:2" x14ac:dyDescent="0.25">
      <c r="A310">
        <v>309</v>
      </c>
      <c r="B310" s="1" t="s">
        <v>740</v>
      </c>
    </row>
    <row r="311" spans="1:2" hidden="1" x14ac:dyDescent="0.25">
      <c r="A311">
        <v>310</v>
      </c>
    </row>
    <row r="312" spans="1:2" hidden="1" x14ac:dyDescent="0.25">
      <c r="A312">
        <v>311</v>
      </c>
      <c r="B312" t="s">
        <v>741</v>
      </c>
    </row>
    <row r="313" spans="1:2" x14ac:dyDescent="0.25">
      <c r="A313">
        <v>312</v>
      </c>
      <c r="B313" s="1" t="s">
        <v>742</v>
      </c>
    </row>
    <row r="314" spans="1:2" hidden="1" x14ac:dyDescent="0.25">
      <c r="A314">
        <v>313</v>
      </c>
      <c r="B314" t="s">
        <v>743</v>
      </c>
    </row>
    <row r="315" spans="1:2" hidden="1" x14ac:dyDescent="0.25">
      <c r="A315">
        <v>314</v>
      </c>
      <c r="B315" t="s">
        <v>744</v>
      </c>
    </row>
    <row r="316" spans="1:2" x14ac:dyDescent="0.25">
      <c r="A316">
        <v>315</v>
      </c>
      <c r="B316" s="1" t="s">
        <v>745</v>
      </c>
    </row>
    <row r="317" spans="1:2" hidden="1" x14ac:dyDescent="0.25">
      <c r="A317">
        <v>316</v>
      </c>
    </row>
    <row r="318" spans="1:2" hidden="1" x14ac:dyDescent="0.25">
      <c r="A318">
        <v>317</v>
      </c>
      <c r="B318" t="s">
        <v>746</v>
      </c>
    </row>
    <row r="319" spans="1:2" x14ac:dyDescent="0.25">
      <c r="A319">
        <v>318</v>
      </c>
      <c r="B319" s="1" t="s">
        <v>747</v>
      </c>
    </row>
    <row r="320" spans="1:2" hidden="1" x14ac:dyDescent="0.25">
      <c r="A320">
        <v>319</v>
      </c>
      <c r="B320" t="s">
        <v>748</v>
      </c>
    </row>
    <row r="321" spans="1:7" hidden="1" x14ac:dyDescent="0.25">
      <c r="A321">
        <v>320</v>
      </c>
      <c r="B321" t="s">
        <v>749</v>
      </c>
    </row>
    <row r="322" spans="1:7" x14ac:dyDescent="0.25">
      <c r="A322">
        <v>321</v>
      </c>
      <c r="B322" s="1" t="s">
        <v>750</v>
      </c>
    </row>
    <row r="323" spans="1:7" hidden="1" x14ac:dyDescent="0.25">
      <c r="A323">
        <v>322</v>
      </c>
    </row>
    <row r="324" spans="1:7" hidden="1" x14ac:dyDescent="0.25">
      <c r="A324">
        <v>323</v>
      </c>
      <c r="B324" t="s">
        <v>751</v>
      </c>
    </row>
    <row r="325" spans="1:7" x14ac:dyDescent="0.25">
      <c r="A325">
        <v>324</v>
      </c>
      <c r="B325" s="1" t="s">
        <v>752</v>
      </c>
    </row>
    <row r="326" spans="1:7" hidden="1" x14ac:dyDescent="0.25">
      <c r="A326">
        <v>325</v>
      </c>
      <c r="B326" t="s">
        <v>753</v>
      </c>
    </row>
    <row r="327" spans="1:7" hidden="1" x14ac:dyDescent="0.25">
      <c r="A327">
        <v>326</v>
      </c>
      <c r="B327" t="s">
        <v>754</v>
      </c>
    </row>
    <row r="328" spans="1:7" x14ac:dyDescent="0.25">
      <c r="A328">
        <v>327</v>
      </c>
      <c r="B328" s="1" t="s">
        <v>755</v>
      </c>
    </row>
    <row r="329" spans="1:7" hidden="1" x14ac:dyDescent="0.25">
      <c r="A329">
        <v>328</v>
      </c>
    </row>
    <row r="330" spans="1:7" hidden="1" x14ac:dyDescent="0.25">
      <c r="A330">
        <v>329</v>
      </c>
      <c r="B330" t="s">
        <v>756</v>
      </c>
    </row>
    <row r="331" spans="1:7" x14ac:dyDescent="0.25">
      <c r="A331">
        <v>330</v>
      </c>
      <c r="B331" s="1" t="s">
        <v>757</v>
      </c>
    </row>
    <row r="332" spans="1:7" hidden="1" x14ac:dyDescent="0.25">
      <c r="A332">
        <v>331</v>
      </c>
      <c r="B332" t="s">
        <v>758</v>
      </c>
    </row>
    <row r="333" spans="1:7" hidden="1" x14ac:dyDescent="0.25">
      <c r="A333">
        <v>332</v>
      </c>
      <c r="B333" t="s">
        <v>759</v>
      </c>
    </row>
    <row r="334" spans="1:7" x14ac:dyDescent="0.25">
      <c r="A334">
        <v>333</v>
      </c>
      <c r="B334" s="1" t="s">
        <v>760</v>
      </c>
    </row>
    <row r="335" spans="1:7" hidden="1" x14ac:dyDescent="0.25">
      <c r="A335">
        <v>334</v>
      </c>
    </row>
    <row r="336" spans="1:7" hidden="1" x14ac:dyDescent="0.25">
      <c r="A336">
        <v>335</v>
      </c>
      <c r="B336" t="s">
        <v>761</v>
      </c>
      <c r="G336" t="e">
        <f ca="1" xml:space="preserve"> CreateGauge("parameter")</f>
        <v>#NAME?</v>
      </c>
    </row>
    <row r="337" spans="1:7" x14ac:dyDescent="0.25">
      <c r="A337">
        <v>336</v>
      </c>
      <c r="B337" s="1" t="s">
        <v>762</v>
      </c>
      <c r="D337">
        <f xml:space="preserve"> 155</f>
        <v>155</v>
      </c>
    </row>
    <row r="338" spans="1:7" hidden="1" x14ac:dyDescent="0.25">
      <c r="A338">
        <v>337</v>
      </c>
      <c r="B338" t="s">
        <v>763</v>
      </c>
      <c r="E338">
        <f xml:space="preserve"> {0,1}</f>
        <v>0</v>
      </c>
    </row>
    <row r="339" spans="1:7" hidden="1" x14ac:dyDescent="0.25">
      <c r="A339">
        <v>338</v>
      </c>
      <c r="B339" t="s">
        <v>764</v>
      </c>
      <c r="E339">
        <f xml:space="preserve"> {0,1}</f>
        <v>0</v>
      </c>
    </row>
    <row r="340" spans="1:7" x14ac:dyDescent="0.25">
      <c r="A340">
        <v>339</v>
      </c>
      <c r="B340" s="1" t="s">
        <v>765</v>
      </c>
    </row>
    <row r="341" spans="1:7" hidden="1" x14ac:dyDescent="0.25">
      <c r="A341">
        <v>340</v>
      </c>
    </row>
    <row r="342" spans="1:7" hidden="1" x14ac:dyDescent="0.25">
      <c r="A342">
        <v>341</v>
      </c>
      <c r="B342" t="s">
        <v>766</v>
      </c>
      <c r="G342" t="e">
        <f ca="1" xml:space="preserve"> CreateGauge("parameter")</f>
        <v>#NAME?</v>
      </c>
    </row>
    <row r="343" spans="1:7" x14ac:dyDescent="0.25">
      <c r="A343">
        <v>342</v>
      </c>
      <c r="B343" s="1" t="s">
        <v>767</v>
      </c>
      <c r="D343">
        <f xml:space="preserve"> 156</f>
        <v>156</v>
      </c>
    </row>
    <row r="344" spans="1:7" hidden="1" x14ac:dyDescent="0.25">
      <c r="A344">
        <v>343</v>
      </c>
      <c r="B344" t="s">
        <v>768</v>
      </c>
      <c r="E344">
        <f xml:space="preserve"> {0,1}</f>
        <v>0</v>
      </c>
    </row>
    <row r="345" spans="1:7" hidden="1" x14ac:dyDescent="0.25">
      <c r="A345">
        <v>344</v>
      </c>
      <c r="B345" t="s">
        <v>769</v>
      </c>
      <c r="E345">
        <f xml:space="preserve"> {0,1}</f>
        <v>0</v>
      </c>
    </row>
    <row r="346" spans="1:7" x14ac:dyDescent="0.25">
      <c r="A346">
        <v>345</v>
      </c>
      <c r="B346" s="1" t="s">
        <v>770</v>
      </c>
    </row>
    <row r="347" spans="1:7" hidden="1" x14ac:dyDescent="0.25">
      <c r="A347">
        <v>346</v>
      </c>
    </row>
    <row r="348" spans="1:7" hidden="1" x14ac:dyDescent="0.25">
      <c r="A348">
        <v>347</v>
      </c>
      <c r="B348" t="s">
        <v>771</v>
      </c>
    </row>
    <row r="349" spans="1:7" x14ac:dyDescent="0.25">
      <c r="A349">
        <v>348</v>
      </c>
      <c r="B349" s="1" t="s">
        <v>772</v>
      </c>
    </row>
    <row r="350" spans="1:7" hidden="1" x14ac:dyDescent="0.25">
      <c r="A350">
        <v>349</v>
      </c>
      <c r="B350" t="s">
        <v>773</v>
      </c>
    </row>
    <row r="351" spans="1:7" hidden="1" x14ac:dyDescent="0.25">
      <c r="A351">
        <v>350</v>
      </c>
      <c r="B351" t="s">
        <v>774</v>
      </c>
    </row>
    <row r="352" spans="1:7" x14ac:dyDescent="0.25">
      <c r="A352">
        <v>351</v>
      </c>
      <c r="B352" s="1" t="s">
        <v>775</v>
      </c>
    </row>
    <row r="353" spans="1:2" hidden="1" x14ac:dyDescent="0.25">
      <c r="A353">
        <v>352</v>
      </c>
    </row>
    <row r="354" spans="1:2" hidden="1" x14ac:dyDescent="0.25">
      <c r="A354">
        <v>353</v>
      </c>
      <c r="B354" t="s">
        <v>776</v>
      </c>
    </row>
    <row r="355" spans="1:2" x14ac:dyDescent="0.25">
      <c r="A355">
        <v>354</v>
      </c>
      <c r="B355" s="1" t="s">
        <v>777</v>
      </c>
    </row>
    <row r="356" spans="1:2" hidden="1" x14ac:dyDescent="0.25">
      <c r="A356">
        <v>355</v>
      </c>
      <c r="B356" t="s">
        <v>778</v>
      </c>
    </row>
    <row r="357" spans="1:2" hidden="1" x14ac:dyDescent="0.25">
      <c r="A357">
        <v>356</v>
      </c>
      <c r="B357" t="s">
        <v>779</v>
      </c>
    </row>
    <row r="358" spans="1:2" x14ac:dyDescent="0.25">
      <c r="A358">
        <v>357</v>
      </c>
      <c r="B358" s="1" t="s">
        <v>780</v>
      </c>
    </row>
    <row r="359" spans="1:2" hidden="1" x14ac:dyDescent="0.25">
      <c r="A359">
        <v>358</v>
      </c>
    </row>
    <row r="360" spans="1:2" hidden="1" x14ac:dyDescent="0.25">
      <c r="A360">
        <v>359</v>
      </c>
      <c r="B360" t="s">
        <v>781</v>
      </c>
    </row>
    <row r="361" spans="1:2" x14ac:dyDescent="0.25">
      <c r="A361">
        <v>360</v>
      </c>
      <c r="B361" s="1" t="s">
        <v>782</v>
      </c>
    </row>
    <row r="362" spans="1:2" hidden="1" x14ac:dyDescent="0.25">
      <c r="A362">
        <v>361</v>
      </c>
      <c r="B362" t="s">
        <v>783</v>
      </c>
    </row>
    <row r="363" spans="1:2" hidden="1" x14ac:dyDescent="0.25">
      <c r="A363">
        <v>362</v>
      </c>
      <c r="B363" t="s">
        <v>784</v>
      </c>
    </row>
    <row r="364" spans="1:2" x14ac:dyDescent="0.25">
      <c r="A364">
        <v>363</v>
      </c>
      <c r="B364" s="1" t="s">
        <v>785</v>
      </c>
    </row>
    <row r="365" spans="1:2" hidden="1" x14ac:dyDescent="0.25">
      <c r="A365">
        <v>364</v>
      </c>
    </row>
    <row r="366" spans="1:2" hidden="1" x14ac:dyDescent="0.25">
      <c r="A366">
        <v>365</v>
      </c>
      <c r="B366" t="s">
        <v>786</v>
      </c>
    </row>
    <row r="367" spans="1:2" x14ac:dyDescent="0.25">
      <c r="A367">
        <v>366</v>
      </c>
      <c r="B367" s="1" t="s">
        <v>787</v>
      </c>
    </row>
    <row r="368" spans="1:2" x14ac:dyDescent="0.25">
      <c r="A368">
        <v>367</v>
      </c>
      <c r="B368" s="1" t="s">
        <v>788</v>
      </c>
    </row>
    <row r="369" spans="1:2" hidden="1" x14ac:dyDescent="0.25">
      <c r="A369">
        <v>368</v>
      </c>
      <c r="B369" t="s">
        <v>789</v>
      </c>
    </row>
    <row r="370" spans="1:2" hidden="1" x14ac:dyDescent="0.25">
      <c r="A370">
        <v>369</v>
      </c>
      <c r="B370" t="s">
        <v>790</v>
      </c>
    </row>
    <row r="371" spans="1:2" hidden="1" x14ac:dyDescent="0.25">
      <c r="A371">
        <v>370</v>
      </c>
    </row>
    <row r="372" spans="1:2" hidden="1" x14ac:dyDescent="0.25">
      <c r="A372">
        <v>371</v>
      </c>
      <c r="B372" t="s">
        <v>791</v>
      </c>
    </row>
    <row r="373" spans="1:2" x14ac:dyDescent="0.25">
      <c r="A373">
        <v>372</v>
      </c>
      <c r="B373" s="1" t="s">
        <v>792</v>
      </c>
    </row>
    <row r="374" spans="1:2" x14ac:dyDescent="0.25">
      <c r="A374">
        <v>373</v>
      </c>
      <c r="B374" s="1" t="s">
        <v>793</v>
      </c>
    </row>
    <row r="375" spans="1:2" hidden="1" x14ac:dyDescent="0.25">
      <c r="A375">
        <v>374</v>
      </c>
      <c r="B375" t="s">
        <v>794</v>
      </c>
    </row>
    <row r="376" spans="1:2" hidden="1" x14ac:dyDescent="0.25">
      <c r="A376">
        <v>375</v>
      </c>
      <c r="B376" t="s">
        <v>795</v>
      </c>
    </row>
    <row r="377" spans="1:2" hidden="1" x14ac:dyDescent="0.25">
      <c r="A377">
        <v>376</v>
      </c>
    </row>
    <row r="378" spans="1:2" hidden="1" x14ac:dyDescent="0.25">
      <c r="A378">
        <v>377</v>
      </c>
      <c r="B378" t="s">
        <v>796</v>
      </c>
    </row>
    <row r="379" spans="1:2" x14ac:dyDescent="0.25">
      <c r="A379">
        <v>378</v>
      </c>
      <c r="B379" s="1" t="s">
        <v>797</v>
      </c>
    </row>
    <row r="380" spans="1:2" x14ac:dyDescent="0.25">
      <c r="A380">
        <v>379</v>
      </c>
      <c r="B380" s="1" t="s">
        <v>798</v>
      </c>
    </row>
    <row r="381" spans="1:2" hidden="1" x14ac:dyDescent="0.25">
      <c r="A381">
        <v>380</v>
      </c>
      <c r="B381" t="s">
        <v>799</v>
      </c>
    </row>
    <row r="382" spans="1:2" hidden="1" x14ac:dyDescent="0.25">
      <c r="A382">
        <v>381</v>
      </c>
      <c r="B382" t="s">
        <v>800</v>
      </c>
    </row>
    <row r="383" spans="1:2" hidden="1" x14ac:dyDescent="0.25">
      <c r="A383">
        <v>382</v>
      </c>
    </row>
    <row r="384" spans="1:2" hidden="1" x14ac:dyDescent="0.25">
      <c r="A384">
        <v>383</v>
      </c>
      <c r="B384" t="s">
        <v>801</v>
      </c>
    </row>
    <row r="385" spans="1:2" x14ac:dyDescent="0.25">
      <c r="A385">
        <v>384</v>
      </c>
      <c r="B385" s="1" t="s">
        <v>802</v>
      </c>
    </row>
    <row r="386" spans="1:2" x14ac:dyDescent="0.25">
      <c r="A386">
        <v>385</v>
      </c>
      <c r="B386" s="1" t="s">
        <v>803</v>
      </c>
    </row>
    <row r="387" spans="1:2" hidden="1" x14ac:dyDescent="0.25">
      <c r="A387">
        <v>386</v>
      </c>
      <c r="B387" t="s">
        <v>804</v>
      </c>
    </row>
    <row r="388" spans="1:2" hidden="1" x14ac:dyDescent="0.25">
      <c r="A388">
        <v>387</v>
      </c>
      <c r="B388" t="s">
        <v>805</v>
      </c>
    </row>
    <row r="389" spans="1:2" hidden="1" x14ac:dyDescent="0.25">
      <c r="A389">
        <v>388</v>
      </c>
    </row>
    <row r="390" spans="1:2" hidden="1" x14ac:dyDescent="0.25">
      <c r="A390">
        <v>389</v>
      </c>
      <c r="B390" t="s">
        <v>806</v>
      </c>
    </row>
    <row r="391" spans="1:2" x14ac:dyDescent="0.25">
      <c r="A391">
        <v>390</v>
      </c>
      <c r="B391" s="1" t="s">
        <v>807</v>
      </c>
    </row>
    <row r="392" spans="1:2" x14ac:dyDescent="0.25">
      <c r="A392">
        <v>391</v>
      </c>
      <c r="B392" s="1" t="s">
        <v>808</v>
      </c>
    </row>
    <row r="393" spans="1:2" hidden="1" x14ac:dyDescent="0.25">
      <c r="A393">
        <v>392</v>
      </c>
      <c r="B393" t="s">
        <v>809</v>
      </c>
    </row>
    <row r="394" spans="1:2" hidden="1" x14ac:dyDescent="0.25">
      <c r="A394">
        <v>393</v>
      </c>
      <c r="B394" t="s">
        <v>810</v>
      </c>
    </row>
    <row r="395" spans="1:2" hidden="1" x14ac:dyDescent="0.25">
      <c r="A395">
        <v>394</v>
      </c>
    </row>
    <row r="396" spans="1:2" hidden="1" x14ac:dyDescent="0.25">
      <c r="A396">
        <v>395</v>
      </c>
      <c r="B396" t="s">
        <v>811</v>
      </c>
    </row>
    <row r="397" spans="1:2" x14ac:dyDescent="0.25">
      <c r="A397">
        <v>396</v>
      </c>
      <c r="B397" s="1" t="s">
        <v>812</v>
      </c>
    </row>
    <row r="398" spans="1:2" x14ac:dyDescent="0.25">
      <c r="A398">
        <v>397</v>
      </c>
      <c r="B398" s="1" t="s">
        <v>813</v>
      </c>
    </row>
    <row r="399" spans="1:2" hidden="1" x14ac:dyDescent="0.25">
      <c r="A399">
        <v>398</v>
      </c>
      <c r="B399" t="s">
        <v>814</v>
      </c>
    </row>
    <row r="400" spans="1:2" hidden="1" x14ac:dyDescent="0.25">
      <c r="A400">
        <v>399</v>
      </c>
      <c r="B400" t="s">
        <v>815</v>
      </c>
    </row>
    <row r="401" spans="1:2" hidden="1" x14ac:dyDescent="0.25">
      <c r="A401">
        <v>400</v>
      </c>
    </row>
    <row r="402" spans="1:2" hidden="1" x14ac:dyDescent="0.25">
      <c r="A402">
        <v>401</v>
      </c>
      <c r="B402" t="s">
        <v>816</v>
      </c>
    </row>
    <row r="403" spans="1:2" x14ac:dyDescent="0.25">
      <c r="A403">
        <v>402</v>
      </c>
      <c r="B403" s="1" t="s">
        <v>817</v>
      </c>
    </row>
    <row r="404" spans="1:2" x14ac:dyDescent="0.25">
      <c r="A404">
        <v>403</v>
      </c>
      <c r="B404" s="1" t="s">
        <v>818</v>
      </c>
    </row>
    <row r="405" spans="1:2" hidden="1" x14ac:dyDescent="0.25">
      <c r="A405">
        <v>404</v>
      </c>
      <c r="B405" t="s">
        <v>819</v>
      </c>
    </row>
    <row r="406" spans="1:2" hidden="1" x14ac:dyDescent="0.25">
      <c r="A406">
        <v>405</v>
      </c>
      <c r="B406" t="s">
        <v>820</v>
      </c>
    </row>
    <row r="407" spans="1:2" hidden="1" x14ac:dyDescent="0.25">
      <c r="A407">
        <v>406</v>
      </c>
    </row>
    <row r="408" spans="1:2" hidden="1" x14ac:dyDescent="0.25">
      <c r="A408">
        <v>407</v>
      </c>
      <c r="B408" t="s">
        <v>821</v>
      </c>
    </row>
    <row r="409" spans="1:2" x14ac:dyDescent="0.25">
      <c r="A409">
        <v>408</v>
      </c>
      <c r="B409" s="1" t="s">
        <v>822</v>
      </c>
    </row>
    <row r="410" spans="1:2" x14ac:dyDescent="0.25">
      <c r="A410">
        <v>409</v>
      </c>
      <c r="B410" s="1" t="s">
        <v>823</v>
      </c>
    </row>
    <row r="411" spans="1:2" hidden="1" x14ac:dyDescent="0.25">
      <c r="A411">
        <v>410</v>
      </c>
      <c r="B411" t="s">
        <v>824</v>
      </c>
    </row>
    <row r="412" spans="1:2" hidden="1" x14ac:dyDescent="0.25">
      <c r="A412">
        <v>411</v>
      </c>
      <c r="B412" t="s">
        <v>825</v>
      </c>
    </row>
    <row r="413" spans="1:2" hidden="1" x14ac:dyDescent="0.25">
      <c r="A413">
        <v>412</v>
      </c>
    </row>
    <row r="414" spans="1:2" hidden="1" x14ac:dyDescent="0.25">
      <c r="A414">
        <v>413</v>
      </c>
      <c r="B414" t="s">
        <v>826</v>
      </c>
    </row>
    <row r="415" spans="1:2" x14ac:dyDescent="0.25">
      <c r="A415">
        <v>414</v>
      </c>
      <c r="B415" s="1" t="s">
        <v>827</v>
      </c>
    </row>
    <row r="416" spans="1:2" x14ac:dyDescent="0.25">
      <c r="A416">
        <v>415</v>
      </c>
      <c r="B416" s="1" t="s">
        <v>828</v>
      </c>
    </row>
    <row r="417" spans="1:7" hidden="1" x14ac:dyDescent="0.25">
      <c r="A417">
        <v>416</v>
      </c>
      <c r="B417" t="s">
        <v>829</v>
      </c>
    </row>
    <row r="418" spans="1:7" hidden="1" x14ac:dyDescent="0.25">
      <c r="A418">
        <v>417</v>
      </c>
      <c r="B418" t="s">
        <v>830</v>
      </c>
    </row>
    <row r="419" spans="1:7" hidden="1" x14ac:dyDescent="0.25">
      <c r="A419">
        <v>418</v>
      </c>
    </row>
    <row r="420" spans="1:7" hidden="1" x14ac:dyDescent="0.25">
      <c r="A420">
        <v>419</v>
      </c>
      <c r="B420" t="s">
        <v>831</v>
      </c>
    </row>
    <row r="421" spans="1:7" hidden="1" x14ac:dyDescent="0.25">
      <c r="A421">
        <v>420</v>
      </c>
      <c r="B421" t="s">
        <v>832</v>
      </c>
      <c r="G421" t="e">
        <f ca="1" xml:space="preserve"> CreateGauge("parameter")</f>
        <v>#NAME?</v>
      </c>
    </row>
    <row r="422" spans="1:7" x14ac:dyDescent="0.25">
      <c r="A422">
        <v>421</v>
      </c>
      <c r="B422" s="1" t="s">
        <v>833</v>
      </c>
    </row>
    <row r="423" spans="1:7" x14ac:dyDescent="0.25">
      <c r="A423">
        <v>422</v>
      </c>
      <c r="B423" s="1" t="s">
        <v>834</v>
      </c>
      <c r="D423">
        <f xml:space="preserve"> 820</f>
        <v>820</v>
      </c>
    </row>
    <row r="424" spans="1:7" hidden="1" x14ac:dyDescent="0.25">
      <c r="A424">
        <v>423</v>
      </c>
      <c r="B424" t="s">
        <v>835</v>
      </c>
      <c r="F424" t="s">
        <v>836</v>
      </c>
    </row>
    <row r="425" spans="1:7" hidden="1" x14ac:dyDescent="0.25">
      <c r="A425">
        <v>424</v>
      </c>
      <c r="B425" t="s">
        <v>837</v>
      </c>
      <c r="E425">
        <f xml:space="preserve"> {0,1}</f>
        <v>0</v>
      </c>
    </row>
    <row r="426" spans="1:7" hidden="1" x14ac:dyDescent="0.25">
      <c r="A426">
        <v>425</v>
      </c>
    </row>
    <row r="427" spans="1:7" hidden="1" x14ac:dyDescent="0.25">
      <c r="A427">
        <v>426</v>
      </c>
      <c r="B427" t="s">
        <v>838</v>
      </c>
      <c r="F427" t="e">
        <f ca="1" xml:space="preserve"> CreateGauge("parameter")</f>
        <v>#NAME?</v>
      </c>
    </row>
    <row r="428" spans="1:7" x14ac:dyDescent="0.25">
      <c r="A428">
        <v>427</v>
      </c>
      <c r="B428" s="1" t="s">
        <v>839</v>
      </c>
    </row>
    <row r="429" spans="1:7" x14ac:dyDescent="0.25">
      <c r="A429">
        <v>428</v>
      </c>
      <c r="B429" s="1" t="s">
        <v>840</v>
      </c>
      <c r="C429" t="s">
        <v>841</v>
      </c>
    </row>
    <row r="430" spans="1:7" hidden="1" x14ac:dyDescent="0.25">
      <c r="A430">
        <v>429</v>
      </c>
      <c r="B430" t="s">
        <v>842</v>
      </c>
      <c r="E430" t="s">
        <v>843</v>
      </c>
    </row>
    <row r="431" spans="1:7" hidden="1" x14ac:dyDescent="0.25">
      <c r="A431">
        <v>430</v>
      </c>
      <c r="B431" t="s">
        <v>844</v>
      </c>
      <c r="E431">
        <f xml:space="preserve"> {0,0.09,0.1,0.19,0.2,0.29,0.3,0.39,0.4,0.49,0.5,0.59,0.6,0.69,0.7,0.79,0.8,0.89,0.9,0.99,1}</f>
        <v>0</v>
      </c>
    </row>
    <row r="432" spans="1:7" hidden="1" x14ac:dyDescent="0.25">
      <c r="A432">
        <v>431</v>
      </c>
    </row>
    <row r="433" spans="1:7" hidden="1" x14ac:dyDescent="0.25">
      <c r="A433">
        <v>432</v>
      </c>
      <c r="B433" t="s">
        <v>845</v>
      </c>
      <c r="G433" t="e">
        <f ca="1" xml:space="preserve"> CreateGauge("parameter")</f>
        <v>#NAME?</v>
      </c>
    </row>
    <row r="434" spans="1:7" x14ac:dyDescent="0.25">
      <c r="A434">
        <v>433</v>
      </c>
      <c r="B434" s="1" t="s">
        <v>846</v>
      </c>
    </row>
    <row r="435" spans="1:7" x14ac:dyDescent="0.25">
      <c r="A435">
        <v>434</v>
      </c>
      <c r="B435" s="1" t="s">
        <v>847</v>
      </c>
      <c r="D435">
        <f xml:space="preserve"> 822</f>
        <v>822</v>
      </c>
    </row>
    <row r="436" spans="1:7" hidden="1" x14ac:dyDescent="0.25">
      <c r="A436">
        <v>435</v>
      </c>
      <c r="B436" t="s">
        <v>848</v>
      </c>
      <c r="E436" t="s">
        <v>849</v>
      </c>
    </row>
    <row r="437" spans="1:7" hidden="1" x14ac:dyDescent="0.25">
      <c r="A437">
        <v>436</v>
      </c>
      <c r="B437" t="s">
        <v>850</v>
      </c>
      <c r="E437">
        <f xml:space="preserve"> {0,1}</f>
        <v>0</v>
      </c>
    </row>
    <row r="438" spans="1:7" hidden="1" x14ac:dyDescent="0.25">
      <c r="A438">
        <v>437</v>
      </c>
    </row>
    <row r="439" spans="1:7" hidden="1" x14ac:dyDescent="0.25">
      <c r="A439">
        <v>438</v>
      </c>
      <c r="B439" t="s">
        <v>851</v>
      </c>
      <c r="G439" t="e">
        <f ca="1" xml:space="preserve"> CreateGauge("parameter")</f>
        <v>#NAME?</v>
      </c>
    </row>
    <row r="440" spans="1:7" x14ac:dyDescent="0.25">
      <c r="A440">
        <v>439</v>
      </c>
      <c r="B440" s="1" t="s">
        <v>852</v>
      </c>
    </row>
    <row r="441" spans="1:7" x14ac:dyDescent="0.25">
      <c r="A441">
        <v>440</v>
      </c>
      <c r="B441" s="1" t="s">
        <v>853</v>
      </c>
      <c r="D441">
        <f xml:space="preserve"> 823</f>
        <v>823</v>
      </c>
    </row>
    <row r="442" spans="1:7" hidden="1" x14ac:dyDescent="0.25">
      <c r="A442">
        <v>441</v>
      </c>
      <c r="B442" t="s">
        <v>854</v>
      </c>
      <c r="F442" t="s">
        <v>836</v>
      </c>
    </row>
    <row r="443" spans="1:7" hidden="1" x14ac:dyDescent="0.25">
      <c r="A443">
        <v>442</v>
      </c>
      <c r="B443" t="s">
        <v>855</v>
      </c>
      <c r="E443">
        <f xml:space="preserve"> {0,1}</f>
        <v>0</v>
      </c>
    </row>
    <row r="444" spans="1:7" hidden="1" x14ac:dyDescent="0.25">
      <c r="A444">
        <v>443</v>
      </c>
    </row>
    <row r="445" spans="1:7" hidden="1" x14ac:dyDescent="0.25">
      <c r="A445">
        <v>444</v>
      </c>
      <c r="B445" t="s">
        <v>856</v>
      </c>
    </row>
    <row r="446" spans="1:7" x14ac:dyDescent="0.25">
      <c r="A446">
        <v>445</v>
      </c>
      <c r="B446" s="1" t="s">
        <v>857</v>
      </c>
    </row>
    <row r="447" spans="1:7" x14ac:dyDescent="0.25">
      <c r="A447">
        <v>446</v>
      </c>
      <c r="B447" s="1" t="s">
        <v>858</v>
      </c>
    </row>
    <row r="448" spans="1:7" hidden="1" x14ac:dyDescent="0.25">
      <c r="A448">
        <v>447</v>
      </c>
      <c r="B448" t="s">
        <v>859</v>
      </c>
    </row>
    <row r="449" spans="1:2" hidden="1" x14ac:dyDescent="0.25">
      <c r="A449">
        <v>448</v>
      </c>
      <c r="B449" t="s">
        <v>860</v>
      </c>
    </row>
    <row r="450" spans="1:2" hidden="1" x14ac:dyDescent="0.25">
      <c r="A450">
        <v>449</v>
      </c>
    </row>
    <row r="451" spans="1:2" hidden="1" x14ac:dyDescent="0.25">
      <c r="A451">
        <v>450</v>
      </c>
      <c r="B451" t="s">
        <v>861</v>
      </c>
    </row>
    <row r="452" spans="1:2" x14ac:dyDescent="0.25">
      <c r="A452">
        <v>451</v>
      </c>
      <c r="B452" s="1" t="s">
        <v>862</v>
      </c>
    </row>
    <row r="453" spans="1:2" x14ac:dyDescent="0.25">
      <c r="A453">
        <v>452</v>
      </c>
      <c r="B453" s="1" t="s">
        <v>863</v>
      </c>
    </row>
    <row r="454" spans="1:2" hidden="1" x14ac:dyDescent="0.25">
      <c r="A454">
        <v>453</v>
      </c>
      <c r="B454" t="s">
        <v>864</v>
      </c>
    </row>
    <row r="455" spans="1:2" hidden="1" x14ac:dyDescent="0.25">
      <c r="A455">
        <v>454</v>
      </c>
      <c r="B455" t="s">
        <v>865</v>
      </c>
    </row>
    <row r="456" spans="1:2" hidden="1" x14ac:dyDescent="0.25">
      <c r="A456">
        <v>455</v>
      </c>
    </row>
    <row r="457" spans="1:2" hidden="1" x14ac:dyDescent="0.25">
      <c r="A457">
        <v>456</v>
      </c>
      <c r="B457" t="s">
        <v>866</v>
      </c>
    </row>
    <row r="458" spans="1:2" x14ac:dyDescent="0.25">
      <c r="A458">
        <v>457</v>
      </c>
      <c r="B458" s="1" t="s">
        <v>867</v>
      </c>
    </row>
    <row r="459" spans="1:2" x14ac:dyDescent="0.25">
      <c r="A459">
        <v>458</v>
      </c>
      <c r="B459" s="1" t="s">
        <v>868</v>
      </c>
    </row>
    <row r="460" spans="1:2" hidden="1" x14ac:dyDescent="0.25">
      <c r="A460">
        <v>459</v>
      </c>
      <c r="B460" t="s">
        <v>869</v>
      </c>
    </row>
    <row r="461" spans="1:2" hidden="1" x14ac:dyDescent="0.25">
      <c r="A461">
        <v>460</v>
      </c>
      <c r="B461" t="s">
        <v>870</v>
      </c>
    </row>
    <row r="462" spans="1:2" hidden="1" x14ac:dyDescent="0.25">
      <c r="A462">
        <v>461</v>
      </c>
    </row>
    <row r="463" spans="1:2" hidden="1" x14ac:dyDescent="0.25">
      <c r="A463">
        <v>462</v>
      </c>
      <c r="B463" t="s">
        <v>871</v>
      </c>
    </row>
    <row r="464" spans="1:2" x14ac:dyDescent="0.25">
      <c r="A464">
        <v>463</v>
      </c>
      <c r="B464" s="1" t="s">
        <v>872</v>
      </c>
    </row>
    <row r="465" spans="1:2" x14ac:dyDescent="0.25">
      <c r="A465">
        <v>464</v>
      </c>
      <c r="B465" s="1" t="s">
        <v>873</v>
      </c>
    </row>
    <row r="466" spans="1:2" hidden="1" x14ac:dyDescent="0.25">
      <c r="A466">
        <v>465</v>
      </c>
      <c r="B466" t="s">
        <v>874</v>
      </c>
    </row>
    <row r="467" spans="1:2" hidden="1" x14ac:dyDescent="0.25">
      <c r="A467">
        <v>466</v>
      </c>
      <c r="B467" t="s">
        <v>875</v>
      </c>
    </row>
    <row r="468" spans="1:2" hidden="1" x14ac:dyDescent="0.25">
      <c r="A468">
        <v>467</v>
      </c>
    </row>
    <row r="469" spans="1:2" hidden="1" x14ac:dyDescent="0.25">
      <c r="A469">
        <v>468</v>
      </c>
      <c r="B469" t="s">
        <v>876</v>
      </c>
    </row>
    <row r="470" spans="1:2" x14ac:dyDescent="0.25">
      <c r="A470">
        <v>469</v>
      </c>
      <c r="B470" s="1" t="s">
        <v>877</v>
      </c>
    </row>
    <row r="471" spans="1:2" x14ac:dyDescent="0.25">
      <c r="A471">
        <v>470</v>
      </c>
      <c r="B471" s="1" t="s">
        <v>878</v>
      </c>
    </row>
    <row r="472" spans="1:2" hidden="1" x14ac:dyDescent="0.25">
      <c r="A472">
        <v>471</v>
      </c>
      <c r="B472" t="s">
        <v>879</v>
      </c>
    </row>
    <row r="473" spans="1:2" hidden="1" x14ac:dyDescent="0.25">
      <c r="A473">
        <v>472</v>
      </c>
      <c r="B473" t="s">
        <v>880</v>
      </c>
    </row>
    <row r="474" spans="1:2" hidden="1" x14ac:dyDescent="0.25">
      <c r="A474">
        <v>473</v>
      </c>
    </row>
    <row r="475" spans="1:2" hidden="1" x14ac:dyDescent="0.25">
      <c r="A475">
        <v>474</v>
      </c>
      <c r="B475" t="s">
        <v>881</v>
      </c>
    </row>
    <row r="476" spans="1:2" x14ac:dyDescent="0.25">
      <c r="A476">
        <v>475</v>
      </c>
      <c r="B476" s="1" t="s">
        <v>882</v>
      </c>
    </row>
    <row r="477" spans="1:2" hidden="1" x14ac:dyDescent="0.25">
      <c r="A477">
        <v>476</v>
      </c>
      <c r="B477" t="s">
        <v>883</v>
      </c>
    </row>
    <row r="478" spans="1:2" hidden="1" x14ac:dyDescent="0.25">
      <c r="A478">
        <v>477</v>
      </c>
      <c r="B478" t="s">
        <v>884</v>
      </c>
    </row>
    <row r="479" spans="1:2" x14ac:dyDescent="0.25">
      <c r="A479">
        <v>478</v>
      </c>
      <c r="B479" s="1" t="s">
        <v>885</v>
      </c>
    </row>
    <row r="480" spans="1:2" hidden="1" x14ac:dyDescent="0.25">
      <c r="A480">
        <v>479</v>
      </c>
    </row>
    <row r="481" spans="1:7" hidden="1" x14ac:dyDescent="0.25">
      <c r="A481">
        <v>480</v>
      </c>
      <c r="B481" t="s">
        <v>886</v>
      </c>
    </row>
    <row r="482" spans="1:7" x14ac:dyDescent="0.25">
      <c r="A482">
        <v>481</v>
      </c>
      <c r="B482" s="1" t="s">
        <v>887</v>
      </c>
    </row>
    <row r="483" spans="1:7" hidden="1" x14ac:dyDescent="0.25">
      <c r="A483">
        <v>482</v>
      </c>
      <c r="B483" t="s">
        <v>888</v>
      </c>
    </row>
    <row r="484" spans="1:7" hidden="1" x14ac:dyDescent="0.25">
      <c r="A484">
        <v>483</v>
      </c>
      <c r="B484" t="s">
        <v>889</v>
      </c>
    </row>
    <row r="485" spans="1:7" x14ac:dyDescent="0.25">
      <c r="A485">
        <v>484</v>
      </c>
      <c r="B485" s="1" t="s">
        <v>890</v>
      </c>
    </row>
    <row r="486" spans="1:7" hidden="1" x14ac:dyDescent="0.25">
      <c r="A486">
        <v>485</v>
      </c>
    </row>
    <row r="487" spans="1:7" hidden="1" x14ac:dyDescent="0.25">
      <c r="A487">
        <v>486</v>
      </c>
      <c r="B487" t="s">
        <v>891</v>
      </c>
      <c r="G487" t="s">
        <v>892</v>
      </c>
    </row>
    <row r="488" spans="1:7" x14ac:dyDescent="0.25">
      <c r="A488">
        <v>487</v>
      </c>
      <c r="B488" s="1" t="s">
        <v>893</v>
      </c>
      <c r="D488" t="s">
        <v>894</v>
      </c>
    </row>
    <row r="489" spans="1:7" hidden="1" x14ac:dyDescent="0.25">
      <c r="A489">
        <v>488</v>
      </c>
      <c r="B489" t="s">
        <v>895</v>
      </c>
      <c r="F489" t="s">
        <v>896</v>
      </c>
    </row>
    <row r="490" spans="1:7" hidden="1" x14ac:dyDescent="0.25">
      <c r="A490">
        <v>489</v>
      </c>
      <c r="B490" t="s">
        <v>897</v>
      </c>
      <c r="E490" t="s">
        <v>898</v>
      </c>
    </row>
    <row r="491" spans="1:7" x14ac:dyDescent="0.25">
      <c r="A491">
        <v>490</v>
      </c>
      <c r="B491" s="1" t="s">
        <v>899</v>
      </c>
    </row>
    <row r="492" spans="1:7" hidden="1" x14ac:dyDescent="0.25">
      <c r="A492">
        <v>491</v>
      </c>
    </row>
    <row r="493" spans="1:7" hidden="1" x14ac:dyDescent="0.25">
      <c r="A493">
        <v>492</v>
      </c>
      <c r="B493" t="s">
        <v>900</v>
      </c>
    </row>
    <row r="494" spans="1:7" x14ac:dyDescent="0.25">
      <c r="A494">
        <v>493</v>
      </c>
      <c r="B494" s="1" t="s">
        <v>901</v>
      </c>
    </row>
    <row r="495" spans="1:7" hidden="1" x14ac:dyDescent="0.25">
      <c r="A495">
        <v>494</v>
      </c>
      <c r="B495" t="s">
        <v>902</v>
      </c>
    </row>
    <row r="496" spans="1:7" hidden="1" x14ac:dyDescent="0.25">
      <c r="A496">
        <v>495</v>
      </c>
      <c r="B496" t="s">
        <v>903</v>
      </c>
    </row>
    <row r="497" spans="1:6" x14ac:dyDescent="0.25">
      <c r="A497">
        <v>496</v>
      </c>
      <c r="B497" s="1" t="s">
        <v>904</v>
      </c>
    </row>
    <row r="498" spans="1:6" hidden="1" x14ac:dyDescent="0.25">
      <c r="A498">
        <v>497</v>
      </c>
    </row>
    <row r="499" spans="1:6" hidden="1" x14ac:dyDescent="0.25">
      <c r="A499">
        <v>498</v>
      </c>
      <c r="B499" t="s">
        <v>905</v>
      </c>
    </row>
    <row r="500" spans="1:6" x14ac:dyDescent="0.25">
      <c r="A500">
        <v>499</v>
      </c>
      <c r="B500" s="1" t="s">
        <v>906</v>
      </c>
    </row>
    <row r="501" spans="1:6" hidden="1" x14ac:dyDescent="0.25">
      <c r="A501">
        <v>500</v>
      </c>
      <c r="B501" t="s">
        <v>907</v>
      </c>
    </row>
    <row r="502" spans="1:6" hidden="1" x14ac:dyDescent="0.25">
      <c r="A502">
        <v>501</v>
      </c>
      <c r="B502" t="s">
        <v>908</v>
      </c>
    </row>
    <row r="503" spans="1:6" x14ac:dyDescent="0.25">
      <c r="A503">
        <v>502</v>
      </c>
      <c r="B503" s="1" t="s">
        <v>909</v>
      </c>
    </row>
    <row r="504" spans="1:6" hidden="1" x14ac:dyDescent="0.25">
      <c r="A504">
        <v>503</v>
      </c>
    </row>
    <row r="505" spans="1:6" hidden="1" x14ac:dyDescent="0.25">
      <c r="A505">
        <v>504</v>
      </c>
      <c r="B505" t="s">
        <v>910</v>
      </c>
      <c r="F505" t="e">
        <f ca="1" xml:space="preserve"> CreateGauge("parameter")</f>
        <v>#NAME?</v>
      </c>
    </row>
    <row r="506" spans="1:6" x14ac:dyDescent="0.25">
      <c r="A506">
        <v>505</v>
      </c>
      <c r="B506" s="1" t="s">
        <v>911</v>
      </c>
      <c r="D506">
        <f xml:space="preserve"> 800</f>
        <v>800</v>
      </c>
    </row>
    <row r="507" spans="1:6" hidden="1" x14ac:dyDescent="0.25">
      <c r="A507">
        <v>506</v>
      </c>
      <c r="B507" t="s">
        <v>912</v>
      </c>
      <c r="E507" t="s">
        <v>913</v>
      </c>
    </row>
    <row r="508" spans="1:6" hidden="1" x14ac:dyDescent="0.25">
      <c r="A508">
        <v>507</v>
      </c>
      <c r="B508" t="s">
        <v>914</v>
      </c>
      <c r="E508">
        <f xml:space="preserve"> {-1,-0.8,-0.6,-0.4,-0.2,0,0.2,0.4,0.6,0.8,1}</f>
        <v>-1</v>
      </c>
    </row>
    <row r="509" spans="1:6" x14ac:dyDescent="0.25">
      <c r="A509">
        <v>508</v>
      </c>
      <c r="B509" s="1" t="s">
        <v>915</v>
      </c>
    </row>
    <row r="510" spans="1:6" hidden="1" x14ac:dyDescent="0.25">
      <c r="A510">
        <v>509</v>
      </c>
    </row>
    <row r="511" spans="1:6" hidden="1" x14ac:dyDescent="0.25">
      <c r="A511">
        <v>510</v>
      </c>
      <c r="B511" t="s">
        <v>916</v>
      </c>
    </row>
    <row r="512" spans="1:6" x14ac:dyDescent="0.25">
      <c r="A512">
        <v>511</v>
      </c>
      <c r="B512" s="1" t="s">
        <v>917</v>
      </c>
    </row>
    <row r="513" spans="1:2" x14ac:dyDescent="0.25">
      <c r="A513">
        <v>512</v>
      </c>
      <c r="B513" s="1" t="s">
        <v>918</v>
      </c>
    </row>
    <row r="514" spans="1:2" hidden="1" x14ac:dyDescent="0.25">
      <c r="A514">
        <v>513</v>
      </c>
      <c r="B514" t="s">
        <v>919</v>
      </c>
    </row>
    <row r="515" spans="1:2" hidden="1" x14ac:dyDescent="0.25">
      <c r="A515">
        <v>514</v>
      </c>
      <c r="B515" t="s">
        <v>920</v>
      </c>
    </row>
    <row r="516" spans="1:2" hidden="1" x14ac:dyDescent="0.25">
      <c r="A516">
        <v>515</v>
      </c>
    </row>
    <row r="517" spans="1:2" hidden="1" x14ac:dyDescent="0.25">
      <c r="A517">
        <v>516</v>
      </c>
      <c r="B517" t="s">
        <v>921</v>
      </c>
    </row>
    <row r="518" spans="1:2" x14ac:dyDescent="0.25">
      <c r="A518">
        <v>517</v>
      </c>
      <c r="B518" s="1" t="s">
        <v>922</v>
      </c>
    </row>
    <row r="519" spans="1:2" x14ac:dyDescent="0.25">
      <c r="A519">
        <v>518</v>
      </c>
      <c r="B519" s="1" t="s">
        <v>923</v>
      </c>
    </row>
    <row r="520" spans="1:2" hidden="1" x14ac:dyDescent="0.25">
      <c r="A520">
        <v>519</v>
      </c>
      <c r="B520" t="s">
        <v>924</v>
      </c>
    </row>
    <row r="521" spans="1:2" hidden="1" x14ac:dyDescent="0.25">
      <c r="A521">
        <v>520</v>
      </c>
      <c r="B521" t="s">
        <v>925</v>
      </c>
    </row>
    <row r="522" spans="1:2" hidden="1" x14ac:dyDescent="0.25">
      <c r="A522">
        <v>521</v>
      </c>
    </row>
    <row r="523" spans="1:2" hidden="1" x14ac:dyDescent="0.25">
      <c r="A523">
        <v>522</v>
      </c>
      <c r="B523" t="s">
        <v>926</v>
      </c>
    </row>
    <row r="524" spans="1:2" x14ac:dyDescent="0.25">
      <c r="A524">
        <v>523</v>
      </c>
      <c r="B524" s="1" t="s">
        <v>927</v>
      </c>
    </row>
    <row r="525" spans="1:2" x14ac:dyDescent="0.25">
      <c r="A525">
        <v>524</v>
      </c>
      <c r="B525" s="1" t="s">
        <v>928</v>
      </c>
    </row>
    <row r="526" spans="1:2" hidden="1" x14ac:dyDescent="0.25">
      <c r="A526">
        <v>525</v>
      </c>
      <c r="B526" t="s">
        <v>929</v>
      </c>
    </row>
    <row r="527" spans="1:2" hidden="1" x14ac:dyDescent="0.25">
      <c r="A527">
        <v>526</v>
      </c>
      <c r="B527" t="s">
        <v>930</v>
      </c>
    </row>
    <row r="528" spans="1:2" hidden="1" x14ac:dyDescent="0.25">
      <c r="A528">
        <v>527</v>
      </c>
    </row>
    <row r="529" spans="1:2" hidden="1" x14ac:dyDescent="0.25">
      <c r="A529">
        <v>528</v>
      </c>
      <c r="B529" t="s">
        <v>931</v>
      </c>
    </row>
    <row r="530" spans="1:2" x14ac:dyDescent="0.25">
      <c r="A530">
        <v>529</v>
      </c>
      <c r="B530" s="1" t="s">
        <v>932</v>
      </c>
    </row>
    <row r="531" spans="1:2" x14ac:dyDescent="0.25">
      <c r="A531">
        <v>530</v>
      </c>
      <c r="B531" s="1" t="s">
        <v>933</v>
      </c>
    </row>
    <row r="532" spans="1:2" hidden="1" x14ac:dyDescent="0.25">
      <c r="A532">
        <v>531</v>
      </c>
      <c r="B532" t="s">
        <v>934</v>
      </c>
    </row>
    <row r="533" spans="1:2" hidden="1" x14ac:dyDescent="0.25">
      <c r="A533">
        <v>532</v>
      </c>
      <c r="B533" t="s">
        <v>935</v>
      </c>
    </row>
    <row r="534" spans="1:2" hidden="1" x14ac:dyDescent="0.25">
      <c r="A534">
        <v>533</v>
      </c>
    </row>
    <row r="535" spans="1:2" hidden="1" x14ac:dyDescent="0.25">
      <c r="A535">
        <v>534</v>
      </c>
      <c r="B535" t="s">
        <v>936</v>
      </c>
    </row>
    <row r="536" spans="1:2" x14ac:dyDescent="0.25">
      <c r="A536">
        <v>535</v>
      </c>
      <c r="B536" s="1" t="s">
        <v>937</v>
      </c>
    </row>
    <row r="537" spans="1:2" x14ac:dyDescent="0.25">
      <c r="A537">
        <v>536</v>
      </c>
      <c r="B537" s="1" t="s">
        <v>938</v>
      </c>
    </row>
    <row r="538" spans="1:2" hidden="1" x14ac:dyDescent="0.25">
      <c r="A538">
        <v>537</v>
      </c>
      <c r="B538" t="s">
        <v>939</v>
      </c>
    </row>
    <row r="539" spans="1:2" hidden="1" x14ac:dyDescent="0.25">
      <c r="A539">
        <v>538</v>
      </c>
      <c r="B539" t="s">
        <v>940</v>
      </c>
    </row>
    <row r="540" spans="1:2" hidden="1" x14ac:dyDescent="0.25">
      <c r="A540">
        <v>539</v>
      </c>
    </row>
    <row r="541" spans="1:2" hidden="1" x14ac:dyDescent="0.25">
      <c r="A541">
        <v>540</v>
      </c>
      <c r="B541" t="s">
        <v>941</v>
      </c>
    </row>
    <row r="542" spans="1:2" x14ac:dyDescent="0.25">
      <c r="A542">
        <v>541</v>
      </c>
      <c r="B542" s="1" t="s">
        <v>942</v>
      </c>
    </row>
    <row r="543" spans="1:2" x14ac:dyDescent="0.25">
      <c r="A543">
        <v>542</v>
      </c>
      <c r="B543" s="1" t="s">
        <v>943</v>
      </c>
    </row>
    <row r="544" spans="1:2" hidden="1" x14ac:dyDescent="0.25">
      <c r="A544">
        <v>543</v>
      </c>
      <c r="B544" t="s">
        <v>944</v>
      </c>
    </row>
    <row r="545" spans="1:2" hidden="1" x14ac:dyDescent="0.25">
      <c r="A545">
        <v>544</v>
      </c>
      <c r="B545" t="s">
        <v>945</v>
      </c>
    </row>
    <row r="546" spans="1:2" hidden="1" x14ac:dyDescent="0.25">
      <c r="A546">
        <v>545</v>
      </c>
    </row>
    <row r="547" spans="1:2" hidden="1" x14ac:dyDescent="0.25">
      <c r="A547">
        <v>546</v>
      </c>
      <c r="B547" t="s">
        <v>946</v>
      </c>
    </row>
    <row r="548" spans="1:2" x14ac:dyDescent="0.25">
      <c r="A548">
        <v>547</v>
      </c>
      <c r="B548" s="1" t="s">
        <v>947</v>
      </c>
    </row>
    <row r="549" spans="1:2" x14ac:dyDescent="0.25">
      <c r="A549">
        <v>548</v>
      </c>
      <c r="B549" s="1" t="s">
        <v>948</v>
      </c>
    </row>
    <row r="550" spans="1:2" hidden="1" x14ac:dyDescent="0.25">
      <c r="A550">
        <v>549</v>
      </c>
      <c r="B550" t="s">
        <v>949</v>
      </c>
    </row>
    <row r="551" spans="1:2" hidden="1" x14ac:dyDescent="0.25">
      <c r="A551">
        <v>550</v>
      </c>
      <c r="B551" t="s">
        <v>950</v>
      </c>
    </row>
    <row r="552" spans="1:2" hidden="1" x14ac:dyDescent="0.25">
      <c r="A552">
        <v>551</v>
      </c>
    </row>
    <row r="553" spans="1:2" hidden="1" x14ac:dyDescent="0.25">
      <c r="A553">
        <v>552</v>
      </c>
      <c r="B553" t="s">
        <v>951</v>
      </c>
    </row>
    <row r="554" spans="1:2" x14ac:dyDescent="0.25">
      <c r="A554">
        <v>553</v>
      </c>
      <c r="B554" s="1" t="s">
        <v>952</v>
      </c>
    </row>
    <row r="555" spans="1:2" x14ac:dyDescent="0.25">
      <c r="A555">
        <v>554</v>
      </c>
      <c r="B555" s="1" t="s">
        <v>953</v>
      </c>
    </row>
    <row r="556" spans="1:2" hidden="1" x14ac:dyDescent="0.25">
      <c r="A556">
        <v>555</v>
      </c>
      <c r="B556" t="s">
        <v>954</v>
      </c>
    </row>
    <row r="557" spans="1:2" hidden="1" x14ac:dyDescent="0.25">
      <c r="A557">
        <v>556</v>
      </c>
      <c r="B557" t="s">
        <v>955</v>
      </c>
    </row>
    <row r="558" spans="1:2" hidden="1" x14ac:dyDescent="0.25">
      <c r="A558">
        <v>557</v>
      </c>
    </row>
    <row r="559" spans="1:2" hidden="1" x14ac:dyDescent="0.25">
      <c r="A559">
        <v>558</v>
      </c>
      <c r="B559" t="s">
        <v>956</v>
      </c>
    </row>
    <row r="560" spans="1:2" x14ac:dyDescent="0.25">
      <c r="A560">
        <v>559</v>
      </c>
      <c r="B560" s="1" t="s">
        <v>957</v>
      </c>
    </row>
    <row r="561" spans="1:7" x14ac:dyDescent="0.25">
      <c r="A561">
        <v>560</v>
      </c>
      <c r="B561" s="1" t="s">
        <v>958</v>
      </c>
    </row>
    <row r="562" spans="1:7" hidden="1" x14ac:dyDescent="0.25">
      <c r="A562">
        <v>561</v>
      </c>
      <c r="B562" t="s">
        <v>959</v>
      </c>
    </row>
    <row r="563" spans="1:7" hidden="1" x14ac:dyDescent="0.25">
      <c r="A563">
        <v>562</v>
      </c>
      <c r="B563" t="s">
        <v>960</v>
      </c>
    </row>
    <row r="564" spans="1:7" hidden="1" x14ac:dyDescent="0.25">
      <c r="A564">
        <v>563</v>
      </c>
    </row>
    <row r="565" spans="1:7" hidden="1" x14ac:dyDescent="0.25">
      <c r="A565">
        <v>564</v>
      </c>
      <c r="B565" t="s">
        <v>961</v>
      </c>
    </row>
    <row r="566" spans="1:7" x14ac:dyDescent="0.25">
      <c r="A566">
        <v>565</v>
      </c>
      <c r="B566" s="1" t="s">
        <v>962</v>
      </c>
    </row>
    <row r="567" spans="1:7" x14ac:dyDescent="0.25">
      <c r="A567">
        <v>566</v>
      </c>
      <c r="B567" s="1" t="s">
        <v>963</v>
      </c>
    </row>
    <row r="568" spans="1:7" hidden="1" x14ac:dyDescent="0.25">
      <c r="A568">
        <v>567</v>
      </c>
      <c r="B568" t="s">
        <v>964</v>
      </c>
    </row>
    <row r="569" spans="1:7" hidden="1" x14ac:dyDescent="0.25">
      <c r="A569">
        <v>568</v>
      </c>
      <c r="B569" t="s">
        <v>965</v>
      </c>
    </row>
    <row r="570" spans="1:7" hidden="1" x14ac:dyDescent="0.25">
      <c r="A570">
        <v>569</v>
      </c>
    </row>
    <row r="571" spans="1:7" hidden="1" x14ac:dyDescent="0.25">
      <c r="A571">
        <v>570</v>
      </c>
      <c r="B571" t="s">
        <v>966</v>
      </c>
      <c r="G571" t="e">
        <f ca="1" xml:space="preserve"> CreateGauge("parameter")</f>
        <v>#NAME?</v>
      </c>
    </row>
    <row r="572" spans="1:7" x14ac:dyDescent="0.25">
      <c r="A572">
        <v>571</v>
      </c>
      <c r="B572" s="1" t="s">
        <v>967</v>
      </c>
      <c r="D572">
        <f xml:space="preserve"> 741</f>
        <v>741</v>
      </c>
    </row>
    <row r="573" spans="1:7" hidden="1" x14ac:dyDescent="0.25">
      <c r="A573">
        <v>572</v>
      </c>
      <c r="B573" t="s">
        <v>968</v>
      </c>
      <c r="E573" t="s">
        <v>969</v>
      </c>
    </row>
    <row r="574" spans="1:7" hidden="1" x14ac:dyDescent="0.25">
      <c r="A574">
        <v>573</v>
      </c>
      <c r="B574" t="s">
        <v>970</v>
      </c>
      <c r="E574">
        <f xml:space="preserve"> {0,1}</f>
        <v>0</v>
      </c>
    </row>
    <row r="575" spans="1:7" x14ac:dyDescent="0.25">
      <c r="A575">
        <v>574</v>
      </c>
      <c r="B575" t="s">
        <v>971</v>
      </c>
    </row>
    <row r="576" spans="1:7" hidden="1" x14ac:dyDescent="0.25">
      <c r="A576">
        <v>575</v>
      </c>
    </row>
    <row r="577" spans="1:7" hidden="1" x14ac:dyDescent="0.25">
      <c r="A577">
        <v>576</v>
      </c>
    </row>
    <row r="578" spans="1:7" hidden="1" x14ac:dyDescent="0.25">
      <c r="A578">
        <v>577</v>
      </c>
      <c r="B578" t="s">
        <v>972</v>
      </c>
      <c r="G578" t="e">
        <f ca="1" xml:space="preserve"> CreateGauge("parameter")</f>
        <v>#NAME?</v>
      </c>
    </row>
    <row r="579" spans="1:7" x14ac:dyDescent="0.25">
      <c r="A579">
        <v>578</v>
      </c>
      <c r="B579" t="s">
        <v>973</v>
      </c>
      <c r="D579" t="s">
        <v>974</v>
      </c>
    </row>
    <row r="580" spans="1:7" hidden="1" x14ac:dyDescent="0.25">
      <c r="A580">
        <v>579</v>
      </c>
      <c r="B580" t="s">
        <v>975</v>
      </c>
      <c r="E580">
        <f xml:space="preserve"> {0,1}</f>
        <v>0</v>
      </c>
    </row>
    <row r="581" spans="1:7" hidden="1" x14ac:dyDescent="0.25">
      <c r="A581">
        <v>580</v>
      </c>
      <c r="B581" t="s">
        <v>976</v>
      </c>
      <c r="E581">
        <f xml:space="preserve"> {0,1}</f>
        <v>0</v>
      </c>
    </row>
    <row r="582" spans="1:7" x14ac:dyDescent="0.25">
      <c r="A582">
        <v>581</v>
      </c>
      <c r="B582" t="s">
        <v>977</v>
      </c>
    </row>
    <row r="583" spans="1:7" hidden="1" x14ac:dyDescent="0.25">
      <c r="A583">
        <v>582</v>
      </c>
    </row>
    <row r="584" spans="1:7" hidden="1" x14ac:dyDescent="0.25">
      <c r="A584">
        <v>583</v>
      </c>
      <c r="B584" t="s">
        <v>978</v>
      </c>
      <c r="G584" t="e">
        <f ca="1" xml:space="preserve"> CreateGauge("parameter")</f>
        <v>#NAME?</v>
      </c>
    </row>
    <row r="585" spans="1:7" x14ac:dyDescent="0.25">
      <c r="A585">
        <v>584</v>
      </c>
      <c r="B585" t="s">
        <v>979</v>
      </c>
      <c r="D585">
        <f xml:space="preserve"> 859</f>
        <v>859</v>
      </c>
    </row>
    <row r="586" spans="1:7" hidden="1" x14ac:dyDescent="0.25">
      <c r="A586">
        <v>585</v>
      </c>
      <c r="B586" t="s">
        <v>980</v>
      </c>
      <c r="E586">
        <f xml:space="preserve"> {0,1}</f>
        <v>0</v>
      </c>
    </row>
    <row r="587" spans="1:7" hidden="1" x14ac:dyDescent="0.25">
      <c r="A587">
        <v>586</v>
      </c>
      <c r="B587" t="s">
        <v>981</v>
      </c>
      <c r="E587">
        <f xml:space="preserve"> {0,0.5}</f>
        <v>0</v>
      </c>
    </row>
    <row r="588" spans="1:7" x14ac:dyDescent="0.25">
      <c r="A588">
        <v>587</v>
      </c>
      <c r="B588" t="s">
        <v>982</v>
      </c>
    </row>
    <row r="589" spans="1:7" hidden="1" x14ac:dyDescent="0.25">
      <c r="A589">
        <v>588</v>
      </c>
    </row>
    <row r="590" spans="1:7" hidden="1" x14ac:dyDescent="0.25">
      <c r="A590">
        <v>589</v>
      </c>
      <c r="B590" t="s">
        <v>983</v>
      </c>
      <c r="G590" t="e">
        <f ca="1" xml:space="preserve"> CreateGauge("parameter")</f>
        <v>#NAME?</v>
      </c>
    </row>
    <row r="591" spans="1:7" x14ac:dyDescent="0.25">
      <c r="A591">
        <v>590</v>
      </c>
      <c r="B591" t="s">
        <v>984</v>
      </c>
      <c r="D591">
        <f xml:space="preserve"> 860</f>
        <v>860</v>
      </c>
    </row>
    <row r="592" spans="1:7" hidden="1" x14ac:dyDescent="0.25">
      <c r="A592">
        <v>591</v>
      </c>
      <c r="B592" t="s">
        <v>985</v>
      </c>
      <c r="E592">
        <f xml:space="preserve"> {0,1}</f>
        <v>0</v>
      </c>
    </row>
    <row r="593" spans="1:7" hidden="1" x14ac:dyDescent="0.25">
      <c r="A593">
        <v>592</v>
      </c>
      <c r="B593" t="s">
        <v>986</v>
      </c>
      <c r="E593">
        <f xml:space="preserve"> {0,1}</f>
        <v>0</v>
      </c>
    </row>
    <row r="594" spans="1:7" x14ac:dyDescent="0.25">
      <c r="A594">
        <v>593</v>
      </c>
      <c r="B594" t="s">
        <v>987</v>
      </c>
    </row>
    <row r="595" spans="1:7" hidden="1" x14ac:dyDescent="0.25">
      <c r="A595">
        <v>594</v>
      </c>
    </row>
    <row r="596" spans="1:7" hidden="1" x14ac:dyDescent="0.25">
      <c r="A596">
        <v>595</v>
      </c>
      <c r="B596" t="s">
        <v>988</v>
      </c>
      <c r="G596" t="e">
        <f ca="1" xml:space="preserve"> CreateGauge("parameter")</f>
        <v>#NAME?</v>
      </c>
    </row>
    <row r="597" spans="1:7" x14ac:dyDescent="0.25">
      <c r="A597">
        <v>596</v>
      </c>
      <c r="B597" t="s">
        <v>989</v>
      </c>
      <c r="D597">
        <f xml:space="preserve"> 861</f>
        <v>861</v>
      </c>
    </row>
    <row r="598" spans="1:7" hidden="1" x14ac:dyDescent="0.25">
      <c r="A598">
        <v>597</v>
      </c>
      <c r="B598" t="s">
        <v>990</v>
      </c>
      <c r="E598">
        <f xml:space="preserve"> {0,1}</f>
        <v>0</v>
      </c>
    </row>
    <row r="599" spans="1:7" hidden="1" x14ac:dyDescent="0.25">
      <c r="A599">
        <v>598</v>
      </c>
      <c r="B599" t="s">
        <v>991</v>
      </c>
      <c r="E599">
        <f xml:space="preserve"> {0,1}</f>
        <v>0</v>
      </c>
    </row>
    <row r="600" spans="1:7" x14ac:dyDescent="0.25">
      <c r="A600">
        <v>599</v>
      </c>
      <c r="B600" t="s">
        <v>992</v>
      </c>
    </row>
    <row r="601" spans="1:7" hidden="1" x14ac:dyDescent="0.25">
      <c r="A601">
        <v>600</v>
      </c>
    </row>
    <row r="602" spans="1:7" hidden="1" x14ac:dyDescent="0.25">
      <c r="A602">
        <v>601</v>
      </c>
      <c r="B602" t="s">
        <v>993</v>
      </c>
      <c r="G602" t="e">
        <f ca="1" xml:space="preserve"> CreateGauge("parameter")</f>
        <v>#NAME?</v>
      </c>
    </row>
    <row r="603" spans="1:7" x14ac:dyDescent="0.25">
      <c r="A603">
        <v>602</v>
      </c>
      <c r="B603" t="s">
        <v>994</v>
      </c>
      <c r="D603">
        <f xml:space="preserve"> 862</f>
        <v>862</v>
      </c>
    </row>
    <row r="604" spans="1:7" hidden="1" x14ac:dyDescent="0.25">
      <c r="A604">
        <v>603</v>
      </c>
      <c r="B604" t="s">
        <v>995</v>
      </c>
      <c r="E604">
        <f xml:space="preserve"> {0,1}</f>
        <v>0</v>
      </c>
    </row>
    <row r="605" spans="1:7" hidden="1" x14ac:dyDescent="0.25">
      <c r="A605">
        <v>604</v>
      </c>
      <c r="B605" t="s">
        <v>996</v>
      </c>
      <c r="E605">
        <f xml:space="preserve"> {0,1}</f>
        <v>0</v>
      </c>
    </row>
    <row r="606" spans="1:7" x14ac:dyDescent="0.25">
      <c r="A606">
        <v>605</v>
      </c>
      <c r="B606" t="s">
        <v>997</v>
      </c>
    </row>
    <row r="607" spans="1:7" hidden="1" x14ac:dyDescent="0.25">
      <c r="A607">
        <v>606</v>
      </c>
    </row>
    <row r="608" spans="1:7" hidden="1" x14ac:dyDescent="0.25">
      <c r="A608">
        <v>607</v>
      </c>
      <c r="B608" t="s">
        <v>998</v>
      </c>
      <c r="G608" t="e">
        <f ca="1" xml:space="preserve"> CreateGauge("parameter")</f>
        <v>#NAME?</v>
      </c>
    </row>
    <row r="609" spans="1:7" x14ac:dyDescent="0.25">
      <c r="A609">
        <v>608</v>
      </c>
      <c r="B609" t="s">
        <v>999</v>
      </c>
      <c r="D609">
        <f xml:space="preserve"> 863</f>
        <v>863</v>
      </c>
    </row>
    <row r="610" spans="1:7" hidden="1" x14ac:dyDescent="0.25">
      <c r="A610">
        <v>609</v>
      </c>
      <c r="B610" t="s">
        <v>1000</v>
      </c>
      <c r="E610">
        <f xml:space="preserve"> {0,1}</f>
        <v>0</v>
      </c>
    </row>
    <row r="611" spans="1:7" hidden="1" x14ac:dyDescent="0.25">
      <c r="A611">
        <v>610</v>
      </c>
      <c r="B611" t="s">
        <v>1001</v>
      </c>
      <c r="E611">
        <f xml:space="preserve"> {0,1}</f>
        <v>0</v>
      </c>
    </row>
    <row r="612" spans="1:7" x14ac:dyDescent="0.25">
      <c r="A612">
        <v>611</v>
      </c>
      <c r="B612" t="s">
        <v>1002</v>
      </c>
    </row>
    <row r="613" spans="1:7" hidden="1" x14ac:dyDescent="0.25">
      <c r="A613">
        <v>612</v>
      </c>
    </row>
    <row r="614" spans="1:7" hidden="1" x14ac:dyDescent="0.25">
      <c r="A614">
        <v>613</v>
      </c>
      <c r="B614" t="s">
        <v>1003</v>
      </c>
      <c r="G614" t="e">
        <f ca="1" xml:space="preserve"> CreateGauge("parameter")</f>
        <v>#NAME?</v>
      </c>
    </row>
    <row r="615" spans="1:7" x14ac:dyDescent="0.25">
      <c r="A615">
        <v>614</v>
      </c>
      <c r="B615" t="s">
        <v>1004</v>
      </c>
      <c r="D615">
        <f xml:space="preserve"> 864</f>
        <v>864</v>
      </c>
    </row>
    <row r="616" spans="1:7" hidden="1" x14ac:dyDescent="0.25">
      <c r="A616">
        <v>615</v>
      </c>
      <c r="B616" t="s">
        <v>1005</v>
      </c>
      <c r="E616">
        <f xml:space="preserve"> {0,1}</f>
        <v>0</v>
      </c>
    </row>
    <row r="617" spans="1:7" hidden="1" x14ac:dyDescent="0.25">
      <c r="A617">
        <v>616</v>
      </c>
      <c r="B617" t="s">
        <v>1006</v>
      </c>
      <c r="E617">
        <f xml:space="preserve"> {0,1}</f>
        <v>0</v>
      </c>
    </row>
    <row r="618" spans="1:7" x14ac:dyDescent="0.25">
      <c r="A618">
        <v>617</v>
      </c>
      <c r="B618" t="s">
        <v>1007</v>
      </c>
    </row>
    <row r="619" spans="1:7" hidden="1" x14ac:dyDescent="0.25">
      <c r="A619">
        <v>618</v>
      </c>
    </row>
    <row r="620" spans="1:7" hidden="1" x14ac:dyDescent="0.25">
      <c r="A620">
        <v>619</v>
      </c>
      <c r="B620" t="s">
        <v>1008</v>
      </c>
      <c r="G620" t="e">
        <f ca="1" xml:space="preserve"> CreateGauge("parameter")</f>
        <v>#NAME?</v>
      </c>
    </row>
    <row r="621" spans="1:7" x14ac:dyDescent="0.25">
      <c r="A621">
        <v>620</v>
      </c>
      <c r="B621" t="s">
        <v>1009</v>
      </c>
      <c r="D621">
        <f xml:space="preserve"> 865</f>
        <v>865</v>
      </c>
    </row>
    <row r="622" spans="1:7" hidden="1" x14ac:dyDescent="0.25">
      <c r="A622">
        <v>621</v>
      </c>
      <c r="B622" t="s">
        <v>1010</v>
      </c>
      <c r="E622">
        <f xml:space="preserve"> {0,1}</f>
        <v>0</v>
      </c>
    </row>
    <row r="623" spans="1:7" hidden="1" x14ac:dyDescent="0.25">
      <c r="A623">
        <v>622</v>
      </c>
      <c r="B623" t="s">
        <v>1011</v>
      </c>
      <c r="E623">
        <f xml:space="preserve"> {0,1}</f>
        <v>0</v>
      </c>
    </row>
    <row r="624" spans="1:7" x14ac:dyDescent="0.25">
      <c r="A624">
        <v>623</v>
      </c>
      <c r="B624" t="s">
        <v>1012</v>
      </c>
    </row>
    <row r="625" spans="1:7" hidden="1" x14ac:dyDescent="0.25">
      <c r="A625">
        <v>624</v>
      </c>
    </row>
    <row r="626" spans="1:7" hidden="1" x14ac:dyDescent="0.25">
      <c r="A626">
        <v>625</v>
      </c>
      <c r="B626" t="s">
        <v>1013</v>
      </c>
      <c r="G626" t="e">
        <f ca="1" xml:space="preserve"> CreateGauge("parameter")</f>
        <v>#NAME?</v>
      </c>
    </row>
    <row r="627" spans="1:7" x14ac:dyDescent="0.25">
      <c r="A627">
        <v>626</v>
      </c>
      <c r="B627" t="s">
        <v>1014</v>
      </c>
      <c r="D627">
        <f xml:space="preserve"> 866</f>
        <v>866</v>
      </c>
    </row>
    <row r="628" spans="1:7" hidden="1" x14ac:dyDescent="0.25">
      <c r="A628">
        <v>627</v>
      </c>
      <c r="B628" t="s">
        <v>1015</v>
      </c>
      <c r="E628">
        <f xml:space="preserve"> {0,1}</f>
        <v>0</v>
      </c>
    </row>
    <row r="629" spans="1:7" hidden="1" x14ac:dyDescent="0.25">
      <c r="A629">
        <v>628</v>
      </c>
      <c r="B629" t="s">
        <v>1016</v>
      </c>
      <c r="E629">
        <f xml:space="preserve"> {0,1}</f>
        <v>0</v>
      </c>
    </row>
    <row r="630" spans="1:7" x14ac:dyDescent="0.25">
      <c r="A630">
        <v>629</v>
      </c>
      <c r="B630" t="s">
        <v>1017</v>
      </c>
    </row>
    <row r="631" spans="1:7" hidden="1" x14ac:dyDescent="0.25">
      <c r="A631">
        <v>630</v>
      </c>
    </row>
    <row r="632" spans="1:7" hidden="1" x14ac:dyDescent="0.25">
      <c r="A632">
        <v>631</v>
      </c>
      <c r="B632" t="s">
        <v>1018</v>
      </c>
      <c r="G632" t="e">
        <f ca="1" xml:space="preserve"> CreateGauge("parameter")</f>
        <v>#NAME?</v>
      </c>
    </row>
    <row r="633" spans="1:7" x14ac:dyDescent="0.25">
      <c r="A633">
        <v>632</v>
      </c>
      <c r="B633" t="s">
        <v>1019</v>
      </c>
      <c r="D633">
        <f xml:space="preserve"> 867</f>
        <v>867</v>
      </c>
    </row>
    <row r="634" spans="1:7" hidden="1" x14ac:dyDescent="0.25">
      <c r="A634">
        <v>633</v>
      </c>
      <c r="B634" t="s">
        <v>1020</v>
      </c>
      <c r="E634">
        <f xml:space="preserve"> {0,1}</f>
        <v>0</v>
      </c>
    </row>
    <row r="635" spans="1:7" hidden="1" x14ac:dyDescent="0.25">
      <c r="A635">
        <v>634</v>
      </c>
      <c r="B635" t="s">
        <v>1021</v>
      </c>
      <c r="E635">
        <f xml:space="preserve"> {0,1}</f>
        <v>0</v>
      </c>
    </row>
    <row r="636" spans="1:7" x14ac:dyDescent="0.25">
      <c r="A636">
        <v>635</v>
      </c>
      <c r="B636" t="s">
        <v>1022</v>
      </c>
    </row>
    <row r="637" spans="1:7" hidden="1" x14ac:dyDescent="0.25">
      <c r="A637">
        <v>636</v>
      </c>
    </row>
    <row r="638" spans="1:7" hidden="1" x14ac:dyDescent="0.25">
      <c r="A638">
        <v>637</v>
      </c>
      <c r="B638" t="s">
        <v>1023</v>
      </c>
      <c r="G638" t="e">
        <f ca="1" xml:space="preserve"> CreateGauge("parameter")</f>
        <v>#NAME?</v>
      </c>
    </row>
    <row r="639" spans="1:7" x14ac:dyDescent="0.25">
      <c r="A639">
        <v>638</v>
      </c>
      <c r="B639" t="s">
        <v>1024</v>
      </c>
      <c r="D639">
        <f xml:space="preserve"> 868</f>
        <v>868</v>
      </c>
    </row>
    <row r="640" spans="1:7" hidden="1" x14ac:dyDescent="0.25">
      <c r="A640">
        <v>639</v>
      </c>
      <c r="B640" t="s">
        <v>1025</v>
      </c>
      <c r="E640">
        <f xml:space="preserve"> {0,1}</f>
        <v>0</v>
      </c>
    </row>
    <row r="641" spans="1:5" hidden="1" x14ac:dyDescent="0.25">
      <c r="A641">
        <v>640</v>
      </c>
      <c r="B641" t="s">
        <v>1026</v>
      </c>
      <c r="E641">
        <f xml:space="preserve"> {0,1}</f>
        <v>0</v>
      </c>
    </row>
    <row r="642" spans="1:5" x14ac:dyDescent="0.25">
      <c r="A642">
        <v>641</v>
      </c>
      <c r="B642" t="s">
        <v>1027</v>
      </c>
    </row>
    <row r="643" spans="1:5" hidden="1" x14ac:dyDescent="0.25">
      <c r="A643">
        <v>642</v>
      </c>
    </row>
    <row r="644" spans="1:5" hidden="1" x14ac:dyDescent="0.25">
      <c r="A644">
        <v>643</v>
      </c>
      <c r="B644" t="e">
        <f>-- APC Indicator Light</f>
        <v>#NAME?</v>
      </c>
    </row>
    <row r="645" spans="1:5" hidden="1" x14ac:dyDescent="0.25">
      <c r="A645">
        <v>644</v>
      </c>
      <c r="B645" t="s">
        <v>1028</v>
      </c>
    </row>
    <row r="646" spans="1:5" x14ac:dyDescent="0.25">
      <c r="A646">
        <v>645</v>
      </c>
      <c r="B646" t="s">
        <v>1029</v>
      </c>
    </row>
    <row r="647" spans="1:5" hidden="1" x14ac:dyDescent="0.25">
      <c r="A647">
        <v>646</v>
      </c>
      <c r="B647" t="s">
        <v>1030</v>
      </c>
    </row>
    <row r="648" spans="1:5" hidden="1" x14ac:dyDescent="0.25">
      <c r="A648">
        <v>647</v>
      </c>
      <c r="B648" t="s">
        <v>1031</v>
      </c>
    </row>
    <row r="649" spans="1:5" x14ac:dyDescent="0.25">
      <c r="A649">
        <v>648</v>
      </c>
      <c r="B649" t="s">
        <v>1032</v>
      </c>
    </row>
    <row r="650" spans="1:5" hidden="1" x14ac:dyDescent="0.25">
      <c r="A650">
        <v>649</v>
      </c>
    </row>
    <row r="651" spans="1:5" hidden="1" x14ac:dyDescent="0.25">
      <c r="A651">
        <v>650</v>
      </c>
      <c r="B651" t="e">
        <f>-- AOA Indicator and Ladder Lights</f>
        <v>#NAME?</v>
      </c>
    </row>
    <row r="652" spans="1:5" hidden="1" x14ac:dyDescent="0.25">
      <c r="A652">
        <v>651</v>
      </c>
      <c r="B652" t="s">
        <v>1033</v>
      </c>
    </row>
    <row r="653" spans="1:5" x14ac:dyDescent="0.25">
      <c r="A653">
        <v>652</v>
      </c>
      <c r="B653" t="s">
        <v>1034</v>
      </c>
    </row>
    <row r="654" spans="1:5" hidden="1" x14ac:dyDescent="0.25">
      <c r="A654">
        <v>653</v>
      </c>
      <c r="B654" t="s">
        <v>1035</v>
      </c>
    </row>
    <row r="655" spans="1:5" hidden="1" x14ac:dyDescent="0.25">
      <c r="A655">
        <v>654</v>
      </c>
      <c r="B655" t="s">
        <v>1036</v>
      </c>
    </row>
    <row r="656" spans="1:5" x14ac:dyDescent="0.25">
      <c r="A656">
        <v>655</v>
      </c>
      <c r="B656" t="s">
        <v>1037</v>
      </c>
    </row>
    <row r="657" spans="1:2" hidden="1" x14ac:dyDescent="0.25">
      <c r="A657">
        <v>656</v>
      </c>
    </row>
    <row r="658" spans="1:2" hidden="1" x14ac:dyDescent="0.25">
      <c r="A658">
        <v>657</v>
      </c>
      <c r="B658" t="s">
        <v>1038</v>
      </c>
    </row>
    <row r="659" spans="1:2" x14ac:dyDescent="0.25">
      <c r="A659">
        <v>658</v>
      </c>
      <c r="B659" t="s">
        <v>1039</v>
      </c>
    </row>
    <row r="660" spans="1:2" hidden="1" x14ac:dyDescent="0.25">
      <c r="A660">
        <v>659</v>
      </c>
      <c r="B660" t="s">
        <v>1040</v>
      </c>
    </row>
    <row r="661" spans="1:2" hidden="1" x14ac:dyDescent="0.25">
      <c r="A661">
        <v>660</v>
      </c>
      <c r="B661" t="s">
        <v>1041</v>
      </c>
    </row>
    <row r="662" spans="1:2" x14ac:dyDescent="0.25">
      <c r="A662">
        <v>661</v>
      </c>
      <c r="B662" t="s">
        <v>1042</v>
      </c>
    </row>
    <row r="663" spans="1:2" hidden="1" x14ac:dyDescent="0.25">
      <c r="A663">
        <v>662</v>
      </c>
    </row>
    <row r="664" spans="1:2" hidden="1" x14ac:dyDescent="0.25">
      <c r="A664">
        <v>663</v>
      </c>
      <c r="B664" t="s">
        <v>1043</v>
      </c>
    </row>
    <row r="665" spans="1:2" x14ac:dyDescent="0.25">
      <c r="A665">
        <v>664</v>
      </c>
      <c r="B665" t="s">
        <v>1044</v>
      </c>
    </row>
    <row r="666" spans="1:2" hidden="1" x14ac:dyDescent="0.25">
      <c r="A666">
        <v>665</v>
      </c>
      <c r="B666" t="s">
        <v>1045</v>
      </c>
    </row>
    <row r="667" spans="1:2" hidden="1" x14ac:dyDescent="0.25">
      <c r="A667">
        <v>666</v>
      </c>
      <c r="B667" t="s">
        <v>1046</v>
      </c>
    </row>
    <row r="668" spans="1:2" x14ac:dyDescent="0.25">
      <c r="A668">
        <v>667</v>
      </c>
      <c r="B668" t="s">
        <v>1047</v>
      </c>
    </row>
    <row r="669" spans="1:2" hidden="1" x14ac:dyDescent="0.25">
      <c r="A669">
        <v>668</v>
      </c>
    </row>
    <row r="670" spans="1:2" hidden="1" x14ac:dyDescent="0.25">
      <c r="A670">
        <v>669</v>
      </c>
      <c r="B670" t="s">
        <v>1048</v>
      </c>
    </row>
    <row r="671" spans="1:2" x14ac:dyDescent="0.25">
      <c r="A671">
        <v>670</v>
      </c>
      <c r="B671" t="s">
        <v>1049</v>
      </c>
    </row>
    <row r="672" spans="1:2" hidden="1" x14ac:dyDescent="0.25">
      <c r="A672">
        <v>671</v>
      </c>
      <c r="B672" t="s">
        <v>1050</v>
      </c>
    </row>
    <row r="673" spans="1:2" hidden="1" x14ac:dyDescent="0.25">
      <c r="A673">
        <v>672</v>
      </c>
      <c r="B673" t="s">
        <v>1051</v>
      </c>
    </row>
    <row r="674" spans="1:2" x14ac:dyDescent="0.25">
      <c r="A674">
        <v>673</v>
      </c>
      <c r="B674" t="s">
        <v>1052</v>
      </c>
    </row>
    <row r="675" spans="1:2" hidden="1" x14ac:dyDescent="0.25">
      <c r="A675">
        <v>674</v>
      </c>
    </row>
    <row r="676" spans="1:2" hidden="1" x14ac:dyDescent="0.25">
      <c r="A676">
        <v>675</v>
      </c>
      <c r="B676" t="s">
        <v>99</v>
      </c>
    </row>
    <row r="677" spans="1:2" hidden="1" x14ac:dyDescent="0.25">
      <c r="A677">
        <v>676</v>
      </c>
    </row>
    <row r="678" spans="1:2" hidden="1" x14ac:dyDescent="0.25">
      <c r="A678">
        <v>677</v>
      </c>
      <c r="B678" t="s">
        <v>1053</v>
      </c>
    </row>
    <row r="679" spans="1:2" x14ac:dyDescent="0.25">
      <c r="A679">
        <v>678</v>
      </c>
      <c r="B679" t="s">
        <v>1054</v>
      </c>
    </row>
    <row r="680" spans="1:2" hidden="1" x14ac:dyDescent="0.25">
      <c r="A680">
        <v>679</v>
      </c>
      <c r="B680" t="s">
        <v>1055</v>
      </c>
    </row>
    <row r="681" spans="1:2" hidden="1" x14ac:dyDescent="0.25">
      <c r="A681">
        <v>680</v>
      </c>
      <c r="B681" t="s">
        <v>1056</v>
      </c>
    </row>
    <row r="682" spans="1:2" x14ac:dyDescent="0.25">
      <c r="A682">
        <v>681</v>
      </c>
      <c r="B682" t="s">
        <v>1057</v>
      </c>
    </row>
    <row r="683" spans="1:2" hidden="1" x14ac:dyDescent="0.25">
      <c r="A683">
        <v>682</v>
      </c>
    </row>
    <row r="684" spans="1:2" hidden="1" x14ac:dyDescent="0.25">
      <c r="A684">
        <v>683</v>
      </c>
      <c r="B684" t="s">
        <v>1058</v>
      </c>
    </row>
    <row r="685" spans="1:2" x14ac:dyDescent="0.25">
      <c r="A685">
        <v>684</v>
      </c>
      <c r="B685" t="s">
        <v>1059</v>
      </c>
    </row>
    <row r="686" spans="1:2" hidden="1" x14ac:dyDescent="0.25">
      <c r="A686">
        <v>685</v>
      </c>
      <c r="B686" t="s">
        <v>1060</v>
      </c>
    </row>
    <row r="687" spans="1:2" hidden="1" x14ac:dyDescent="0.25">
      <c r="A687">
        <v>686</v>
      </c>
      <c r="B687" t="s">
        <v>1061</v>
      </c>
    </row>
    <row r="688" spans="1:2" x14ac:dyDescent="0.25">
      <c r="A688">
        <v>687</v>
      </c>
      <c r="B688" t="s">
        <v>1062</v>
      </c>
    </row>
    <row r="689" spans="1:2" hidden="1" x14ac:dyDescent="0.25">
      <c r="A689">
        <v>688</v>
      </c>
    </row>
    <row r="690" spans="1:2" hidden="1" x14ac:dyDescent="0.25">
      <c r="A690">
        <v>689</v>
      </c>
    </row>
    <row r="691" spans="1:2" hidden="1" x14ac:dyDescent="0.25">
      <c r="A691">
        <v>690</v>
      </c>
      <c r="B691" t="s">
        <v>1063</v>
      </c>
    </row>
    <row r="692" spans="1:2" x14ac:dyDescent="0.25">
      <c r="A692">
        <v>691</v>
      </c>
      <c r="B692" t="s">
        <v>1064</v>
      </c>
    </row>
    <row r="693" spans="1:2" hidden="1" x14ac:dyDescent="0.25">
      <c r="A693">
        <v>692</v>
      </c>
      <c r="B693" t="s">
        <v>1065</v>
      </c>
    </row>
    <row r="694" spans="1:2" hidden="1" x14ac:dyDescent="0.25">
      <c r="A694">
        <v>693</v>
      </c>
      <c r="B694" t="s">
        <v>1066</v>
      </c>
    </row>
    <row r="695" spans="1:2" x14ac:dyDescent="0.25">
      <c r="A695">
        <v>694</v>
      </c>
      <c r="B695" t="s">
        <v>1067</v>
      </c>
    </row>
    <row r="696" spans="1:2" hidden="1" x14ac:dyDescent="0.25">
      <c r="A696">
        <v>695</v>
      </c>
    </row>
    <row r="697" spans="1:2" hidden="1" x14ac:dyDescent="0.25">
      <c r="A697">
        <v>696</v>
      </c>
      <c r="B697" t="s">
        <v>1068</v>
      </c>
    </row>
    <row r="698" spans="1:2" x14ac:dyDescent="0.25">
      <c r="A698">
        <v>697</v>
      </c>
      <c r="B698" t="s">
        <v>1069</v>
      </c>
    </row>
    <row r="699" spans="1:2" hidden="1" x14ac:dyDescent="0.25">
      <c r="A699">
        <v>698</v>
      </c>
      <c r="B699" t="s">
        <v>1070</v>
      </c>
    </row>
    <row r="700" spans="1:2" hidden="1" x14ac:dyDescent="0.25">
      <c r="A700">
        <v>699</v>
      </c>
      <c r="B700" t="s">
        <v>1071</v>
      </c>
    </row>
    <row r="701" spans="1:2" x14ac:dyDescent="0.25">
      <c r="A701">
        <v>700</v>
      </c>
      <c r="B701" t="s">
        <v>1072</v>
      </c>
    </row>
    <row r="702" spans="1:2" hidden="1" x14ac:dyDescent="0.25">
      <c r="A702">
        <v>701</v>
      </c>
    </row>
    <row r="703" spans="1:2" hidden="1" x14ac:dyDescent="0.25">
      <c r="A703">
        <v>702</v>
      </c>
      <c r="B703" t="s">
        <v>1073</v>
      </c>
    </row>
    <row r="704" spans="1:2" x14ac:dyDescent="0.25">
      <c r="A704">
        <v>703</v>
      </c>
      <c r="B704" t="s">
        <v>1074</v>
      </c>
    </row>
    <row r="705" spans="1:10" hidden="1" x14ac:dyDescent="0.25">
      <c r="A705">
        <v>704</v>
      </c>
      <c r="B705" t="s">
        <v>1075</v>
      </c>
    </row>
    <row r="706" spans="1:10" hidden="1" x14ac:dyDescent="0.25">
      <c r="A706">
        <v>705</v>
      </c>
      <c r="B706" t="s">
        <v>1076</v>
      </c>
    </row>
    <row r="707" spans="1:10" x14ac:dyDescent="0.25">
      <c r="A707">
        <v>706</v>
      </c>
      <c r="B707" t="s">
        <v>1077</v>
      </c>
    </row>
    <row r="708" spans="1:10" hidden="1" x14ac:dyDescent="0.25">
      <c r="A708">
        <v>707</v>
      </c>
    </row>
    <row r="709" spans="1:10" hidden="1" x14ac:dyDescent="0.25">
      <c r="A709">
        <v>708</v>
      </c>
      <c r="B709" t="s">
        <v>1078</v>
      </c>
      <c r="J709" t="e">
        <f ca="1" xml:space="preserve"> CreateGauge("parameter")</f>
        <v>#NAME?</v>
      </c>
    </row>
    <row r="710" spans="1:10" x14ac:dyDescent="0.25">
      <c r="A710">
        <v>709</v>
      </c>
      <c r="B710" t="s">
        <v>1079</v>
      </c>
      <c r="G710">
        <f xml:space="preserve"> 115</f>
        <v>115</v>
      </c>
    </row>
    <row r="711" spans="1:10" hidden="1" x14ac:dyDescent="0.25">
      <c r="A711">
        <v>710</v>
      </c>
      <c r="B711" t="s">
        <v>1080</v>
      </c>
      <c r="H711">
        <f xml:space="preserve"> {0,1}</f>
        <v>0</v>
      </c>
    </row>
    <row r="712" spans="1:10" hidden="1" x14ac:dyDescent="0.25">
      <c r="A712">
        <v>711</v>
      </c>
      <c r="B712" t="s">
        <v>1081</v>
      </c>
      <c r="H712">
        <f xml:space="preserve"> {0,1}</f>
        <v>0</v>
      </c>
    </row>
    <row r="713" spans="1:10" x14ac:dyDescent="0.25">
      <c r="A713">
        <v>712</v>
      </c>
      <c r="B713" t="s">
        <v>1082</v>
      </c>
      <c r="F713" t="str">
        <f xml:space="preserve"> "APG53A_GLOW"</f>
        <v>APG53A_GLOW</v>
      </c>
    </row>
    <row r="714" spans="1:10" hidden="1" x14ac:dyDescent="0.25">
      <c r="A714">
        <v>713</v>
      </c>
    </row>
    <row r="715" spans="1:10" hidden="1" x14ac:dyDescent="0.25">
      <c r="A715">
        <v>714</v>
      </c>
    </row>
    <row r="716" spans="1:10" hidden="1" x14ac:dyDescent="0.25">
      <c r="A716">
        <v>715</v>
      </c>
      <c r="B716" t="s">
        <v>1083</v>
      </c>
    </row>
    <row r="717" spans="1:10" hidden="1" x14ac:dyDescent="0.25">
      <c r="A717">
        <v>716</v>
      </c>
    </row>
    <row r="718" spans="1:10" hidden="1" x14ac:dyDescent="0.25">
      <c r="A718">
        <v>717</v>
      </c>
      <c r="B718" t="s">
        <v>1084</v>
      </c>
    </row>
    <row r="719" spans="1:10" x14ac:dyDescent="0.25">
      <c r="A719">
        <v>718</v>
      </c>
      <c r="B719" t="s">
        <v>1085</v>
      </c>
    </row>
    <row r="720" spans="1:10" hidden="1" x14ac:dyDescent="0.25">
      <c r="A720">
        <v>719</v>
      </c>
      <c r="B720" t="s">
        <v>1086</v>
      </c>
    </row>
    <row r="721" spans="1:2" hidden="1" x14ac:dyDescent="0.25">
      <c r="A721">
        <v>720</v>
      </c>
      <c r="B721" t="s">
        <v>1087</v>
      </c>
    </row>
    <row r="722" spans="1:2" x14ac:dyDescent="0.25">
      <c r="A722">
        <v>721</v>
      </c>
      <c r="B722" t="s">
        <v>1088</v>
      </c>
    </row>
    <row r="723" spans="1:2" hidden="1" x14ac:dyDescent="0.25">
      <c r="A723">
        <v>722</v>
      </c>
    </row>
    <row r="724" spans="1:2" hidden="1" x14ac:dyDescent="0.25">
      <c r="A724">
        <v>723</v>
      </c>
      <c r="B724" t="s">
        <v>1089</v>
      </c>
    </row>
    <row r="725" spans="1:2" x14ac:dyDescent="0.25">
      <c r="A725">
        <v>724</v>
      </c>
      <c r="B725" t="s">
        <v>1090</v>
      </c>
    </row>
    <row r="726" spans="1:2" hidden="1" x14ac:dyDescent="0.25">
      <c r="A726">
        <v>725</v>
      </c>
      <c r="B726" t="s">
        <v>1091</v>
      </c>
    </row>
    <row r="727" spans="1:2" hidden="1" x14ac:dyDescent="0.25">
      <c r="A727">
        <v>726</v>
      </c>
      <c r="B727" t="s">
        <v>1092</v>
      </c>
    </row>
    <row r="728" spans="1:2" x14ac:dyDescent="0.25">
      <c r="A728">
        <v>727</v>
      </c>
      <c r="B728" t="s">
        <v>1093</v>
      </c>
    </row>
    <row r="729" spans="1:2" hidden="1" x14ac:dyDescent="0.25">
      <c r="A729">
        <v>728</v>
      </c>
    </row>
    <row r="730" spans="1:2" hidden="1" x14ac:dyDescent="0.25">
      <c r="A730">
        <v>729</v>
      </c>
      <c r="B730" t="s">
        <v>1094</v>
      </c>
    </row>
    <row r="731" spans="1:2" x14ac:dyDescent="0.25">
      <c r="A731">
        <v>730</v>
      </c>
      <c r="B731" t="s">
        <v>1095</v>
      </c>
    </row>
    <row r="732" spans="1:2" hidden="1" x14ac:dyDescent="0.25">
      <c r="A732">
        <v>731</v>
      </c>
      <c r="B732" t="s">
        <v>1096</v>
      </c>
    </row>
    <row r="733" spans="1:2" hidden="1" x14ac:dyDescent="0.25">
      <c r="A733">
        <v>732</v>
      </c>
      <c r="B733" t="s">
        <v>1097</v>
      </c>
    </row>
    <row r="734" spans="1:2" x14ac:dyDescent="0.25">
      <c r="A734">
        <v>733</v>
      </c>
      <c r="B734" t="s">
        <v>1098</v>
      </c>
    </row>
    <row r="735" spans="1:2" hidden="1" x14ac:dyDescent="0.25">
      <c r="A735">
        <v>734</v>
      </c>
    </row>
    <row r="736" spans="1:2" hidden="1" x14ac:dyDescent="0.25">
      <c r="A736">
        <v>735</v>
      </c>
      <c r="B736" t="s">
        <v>1099</v>
      </c>
    </row>
    <row r="737" spans="1:2" x14ac:dyDescent="0.25">
      <c r="A737">
        <v>736</v>
      </c>
      <c r="B737" t="s">
        <v>1100</v>
      </c>
    </row>
    <row r="738" spans="1:2" hidden="1" x14ac:dyDescent="0.25">
      <c r="A738">
        <v>737</v>
      </c>
      <c r="B738" t="s">
        <v>1101</v>
      </c>
    </row>
    <row r="739" spans="1:2" hidden="1" x14ac:dyDescent="0.25">
      <c r="A739">
        <v>738</v>
      </c>
      <c r="B739" t="s">
        <v>1102</v>
      </c>
    </row>
    <row r="740" spans="1:2" x14ac:dyDescent="0.25">
      <c r="A740">
        <v>739</v>
      </c>
      <c r="B740" t="s">
        <v>1103</v>
      </c>
    </row>
    <row r="741" spans="1:2" hidden="1" x14ac:dyDescent="0.25">
      <c r="A741">
        <v>740</v>
      </c>
    </row>
    <row r="742" spans="1:2" hidden="1" x14ac:dyDescent="0.25">
      <c r="A742">
        <v>741</v>
      </c>
      <c r="B742" t="s">
        <v>1104</v>
      </c>
    </row>
    <row r="743" spans="1:2" x14ac:dyDescent="0.25">
      <c r="A743">
        <v>742</v>
      </c>
      <c r="B743" t="s">
        <v>1105</v>
      </c>
    </row>
    <row r="744" spans="1:2" hidden="1" x14ac:dyDescent="0.25">
      <c r="A744">
        <v>743</v>
      </c>
      <c r="B744" t="s">
        <v>1106</v>
      </c>
    </row>
    <row r="745" spans="1:2" hidden="1" x14ac:dyDescent="0.25">
      <c r="A745">
        <v>744</v>
      </c>
      <c r="B745" t="s">
        <v>1107</v>
      </c>
    </row>
    <row r="746" spans="1:2" x14ac:dyDescent="0.25">
      <c r="A746">
        <v>745</v>
      </c>
      <c r="B746" t="s">
        <v>1108</v>
      </c>
    </row>
    <row r="747" spans="1:2" hidden="1" x14ac:dyDescent="0.25">
      <c r="A747">
        <v>746</v>
      </c>
    </row>
    <row r="748" spans="1:2" hidden="1" x14ac:dyDescent="0.25">
      <c r="A748">
        <v>747</v>
      </c>
      <c r="B748" t="s">
        <v>1109</v>
      </c>
    </row>
    <row r="749" spans="1:2" hidden="1" x14ac:dyDescent="0.25">
      <c r="A749">
        <v>748</v>
      </c>
      <c r="B749" t="s">
        <v>1110</v>
      </c>
    </row>
    <row r="750" spans="1:2" hidden="1" x14ac:dyDescent="0.25">
      <c r="A750">
        <v>749</v>
      </c>
      <c r="B750" t="s">
        <v>1111</v>
      </c>
    </row>
    <row r="751" spans="1:2" x14ac:dyDescent="0.25">
      <c r="A751">
        <v>750</v>
      </c>
      <c r="B751" t="s">
        <v>1112</v>
      </c>
    </row>
    <row r="752" spans="1:2" hidden="1" x14ac:dyDescent="0.25">
      <c r="A752">
        <v>751</v>
      </c>
      <c r="B752" t="s">
        <v>1113</v>
      </c>
    </row>
    <row r="753" spans="1:2" hidden="1" x14ac:dyDescent="0.25">
      <c r="A753">
        <v>752</v>
      </c>
      <c r="B753" t="s">
        <v>1114</v>
      </c>
    </row>
    <row r="754" spans="1:2" x14ac:dyDescent="0.25">
      <c r="A754">
        <v>753</v>
      </c>
      <c r="B754" t="s">
        <v>1115</v>
      </c>
    </row>
    <row r="755" spans="1:2" hidden="1" x14ac:dyDescent="0.25">
      <c r="A755">
        <v>754</v>
      </c>
    </row>
    <row r="756" spans="1:2" hidden="1" x14ac:dyDescent="0.25">
      <c r="A756">
        <v>755</v>
      </c>
      <c r="B756" t="s">
        <v>1116</v>
      </c>
    </row>
    <row r="757" spans="1:2" x14ac:dyDescent="0.25">
      <c r="A757">
        <v>756</v>
      </c>
      <c r="B757" t="s">
        <v>1117</v>
      </c>
    </row>
    <row r="758" spans="1:2" hidden="1" x14ac:dyDescent="0.25">
      <c r="A758">
        <v>757</v>
      </c>
      <c r="B758" t="s">
        <v>1118</v>
      </c>
    </row>
    <row r="759" spans="1:2" hidden="1" x14ac:dyDescent="0.25">
      <c r="A759">
        <v>758</v>
      </c>
      <c r="B759" t="s">
        <v>1119</v>
      </c>
    </row>
    <row r="760" spans="1:2" x14ac:dyDescent="0.25">
      <c r="A760">
        <v>759</v>
      </c>
      <c r="B760" t="s">
        <v>1120</v>
      </c>
    </row>
    <row r="761" spans="1:2" hidden="1" x14ac:dyDescent="0.25">
      <c r="A761">
        <v>760</v>
      </c>
    </row>
    <row r="762" spans="1:2" hidden="1" x14ac:dyDescent="0.25">
      <c r="A762">
        <v>761</v>
      </c>
      <c r="B762" t="s">
        <v>1121</v>
      </c>
    </row>
    <row r="763" spans="1:2" x14ac:dyDescent="0.25">
      <c r="A763">
        <v>762</v>
      </c>
      <c r="B763" t="s">
        <v>1122</v>
      </c>
    </row>
    <row r="764" spans="1:2" hidden="1" x14ac:dyDescent="0.25">
      <c r="A764">
        <v>763</v>
      </c>
      <c r="B764" t="s">
        <v>1123</v>
      </c>
    </row>
    <row r="765" spans="1:2" hidden="1" x14ac:dyDescent="0.25">
      <c r="A765">
        <v>764</v>
      </c>
      <c r="B765" t="s">
        <v>1124</v>
      </c>
    </row>
    <row r="766" spans="1:2" x14ac:dyDescent="0.25">
      <c r="A766">
        <v>765</v>
      </c>
      <c r="B766" t="s">
        <v>1125</v>
      </c>
    </row>
    <row r="767" spans="1:2" hidden="1" x14ac:dyDescent="0.25">
      <c r="A767">
        <v>766</v>
      </c>
    </row>
    <row r="768" spans="1:2" hidden="1" x14ac:dyDescent="0.25">
      <c r="A768">
        <v>767</v>
      </c>
      <c r="B768" t="s">
        <v>1126</v>
      </c>
    </row>
    <row r="769" spans="1:2" x14ac:dyDescent="0.25">
      <c r="A769">
        <v>768</v>
      </c>
      <c r="B769" t="s">
        <v>1127</v>
      </c>
    </row>
    <row r="770" spans="1:2" hidden="1" x14ac:dyDescent="0.25">
      <c r="A770">
        <v>769</v>
      </c>
      <c r="B770" t="s">
        <v>1128</v>
      </c>
    </row>
    <row r="771" spans="1:2" hidden="1" x14ac:dyDescent="0.25">
      <c r="A771">
        <v>770</v>
      </c>
      <c r="B771" t="s">
        <v>1129</v>
      </c>
    </row>
    <row r="772" spans="1:2" x14ac:dyDescent="0.25">
      <c r="A772">
        <v>771</v>
      </c>
      <c r="B772" t="s">
        <v>1130</v>
      </c>
    </row>
    <row r="773" spans="1:2" hidden="1" x14ac:dyDescent="0.25">
      <c r="A773">
        <v>772</v>
      </c>
    </row>
    <row r="774" spans="1:2" hidden="1" x14ac:dyDescent="0.25">
      <c r="A774">
        <v>773</v>
      </c>
      <c r="B774" t="s">
        <v>1131</v>
      </c>
    </row>
    <row r="775" spans="1:2" x14ac:dyDescent="0.25">
      <c r="A775">
        <v>774</v>
      </c>
      <c r="B775" t="s">
        <v>1132</v>
      </c>
    </row>
    <row r="776" spans="1:2" hidden="1" x14ac:dyDescent="0.25">
      <c r="A776">
        <v>775</v>
      </c>
      <c r="B776" t="s">
        <v>1133</v>
      </c>
    </row>
    <row r="777" spans="1:2" hidden="1" x14ac:dyDescent="0.25">
      <c r="A777">
        <v>776</v>
      </c>
      <c r="B777" t="s">
        <v>1134</v>
      </c>
    </row>
    <row r="778" spans="1:2" x14ac:dyDescent="0.25">
      <c r="A778">
        <v>777</v>
      </c>
      <c r="B778" t="s">
        <v>1135</v>
      </c>
    </row>
    <row r="779" spans="1:2" hidden="1" x14ac:dyDescent="0.25">
      <c r="A779">
        <v>778</v>
      </c>
    </row>
    <row r="780" spans="1:2" hidden="1" x14ac:dyDescent="0.25">
      <c r="A780">
        <v>779</v>
      </c>
      <c r="B780" t="e">
        <f>-- Navigation system, current position, longitude</f>
        <v>#NAME?</v>
      </c>
    </row>
    <row r="781" spans="1:2" hidden="1" x14ac:dyDescent="0.25">
      <c r="A781">
        <v>780</v>
      </c>
      <c r="B781" t="s">
        <v>1136</v>
      </c>
    </row>
    <row r="782" spans="1:2" x14ac:dyDescent="0.25">
      <c r="A782">
        <v>781</v>
      </c>
      <c r="B782" t="s">
        <v>1137</v>
      </c>
    </row>
    <row r="783" spans="1:2" hidden="1" x14ac:dyDescent="0.25">
      <c r="A783">
        <v>782</v>
      </c>
      <c r="B783" t="s">
        <v>1138</v>
      </c>
    </row>
    <row r="784" spans="1:2" hidden="1" x14ac:dyDescent="0.25">
      <c r="A784">
        <v>783</v>
      </c>
      <c r="B784" t="s">
        <v>1139</v>
      </c>
    </row>
    <row r="785" spans="1:2" x14ac:dyDescent="0.25">
      <c r="A785">
        <v>784</v>
      </c>
      <c r="B785" t="s">
        <v>1140</v>
      </c>
    </row>
    <row r="786" spans="1:2" hidden="1" x14ac:dyDescent="0.25">
      <c r="A786">
        <v>785</v>
      </c>
    </row>
    <row r="787" spans="1:2" hidden="1" x14ac:dyDescent="0.25">
      <c r="A787">
        <v>786</v>
      </c>
      <c r="B787" t="s">
        <v>1141</v>
      </c>
    </row>
    <row r="788" spans="1:2" x14ac:dyDescent="0.25">
      <c r="A788">
        <v>787</v>
      </c>
      <c r="B788" t="s">
        <v>1142</v>
      </c>
    </row>
    <row r="789" spans="1:2" hidden="1" x14ac:dyDescent="0.25">
      <c r="A789">
        <v>788</v>
      </c>
      <c r="B789" t="s">
        <v>1143</v>
      </c>
    </row>
    <row r="790" spans="1:2" hidden="1" x14ac:dyDescent="0.25">
      <c r="A790">
        <v>789</v>
      </c>
      <c r="B790" t="s">
        <v>1144</v>
      </c>
    </row>
    <row r="791" spans="1:2" x14ac:dyDescent="0.25">
      <c r="A791">
        <v>790</v>
      </c>
      <c r="B791" t="s">
        <v>1145</v>
      </c>
    </row>
    <row r="792" spans="1:2" hidden="1" x14ac:dyDescent="0.25">
      <c r="A792">
        <v>791</v>
      </c>
    </row>
    <row r="793" spans="1:2" hidden="1" x14ac:dyDescent="0.25">
      <c r="A793">
        <v>792</v>
      </c>
      <c r="B793" t="s">
        <v>1146</v>
      </c>
    </row>
    <row r="794" spans="1:2" x14ac:dyDescent="0.25">
      <c r="A794">
        <v>793</v>
      </c>
      <c r="B794" t="s">
        <v>1147</v>
      </c>
    </row>
    <row r="795" spans="1:2" hidden="1" x14ac:dyDescent="0.25">
      <c r="A795">
        <v>794</v>
      </c>
      <c r="B795" t="s">
        <v>1148</v>
      </c>
    </row>
    <row r="796" spans="1:2" hidden="1" x14ac:dyDescent="0.25">
      <c r="A796">
        <v>795</v>
      </c>
      <c r="B796" t="s">
        <v>1149</v>
      </c>
    </row>
    <row r="797" spans="1:2" x14ac:dyDescent="0.25">
      <c r="A797">
        <v>796</v>
      </c>
      <c r="B797" t="s">
        <v>1150</v>
      </c>
    </row>
    <row r="798" spans="1:2" hidden="1" x14ac:dyDescent="0.25">
      <c r="A798">
        <v>797</v>
      </c>
    </row>
    <row r="799" spans="1:2" hidden="1" x14ac:dyDescent="0.25">
      <c r="A799">
        <v>798</v>
      </c>
      <c r="B799" t="s">
        <v>1151</v>
      </c>
    </row>
    <row r="800" spans="1:2" x14ac:dyDescent="0.25">
      <c r="A800">
        <v>799</v>
      </c>
      <c r="B800" t="s">
        <v>1152</v>
      </c>
    </row>
    <row r="801" spans="1:2" hidden="1" x14ac:dyDescent="0.25">
      <c r="A801">
        <v>800</v>
      </c>
      <c r="B801" t="s">
        <v>1153</v>
      </c>
    </row>
    <row r="802" spans="1:2" hidden="1" x14ac:dyDescent="0.25">
      <c r="A802">
        <v>801</v>
      </c>
      <c r="B802" t="s">
        <v>1154</v>
      </c>
    </row>
    <row r="803" spans="1:2" x14ac:dyDescent="0.25">
      <c r="A803">
        <v>802</v>
      </c>
      <c r="B803" t="s">
        <v>1155</v>
      </c>
    </row>
    <row r="804" spans="1:2" hidden="1" x14ac:dyDescent="0.25">
      <c r="A804">
        <v>803</v>
      </c>
    </row>
    <row r="805" spans="1:2" hidden="1" x14ac:dyDescent="0.25">
      <c r="A805">
        <v>804</v>
      </c>
      <c r="B805" t="s">
        <v>1156</v>
      </c>
    </row>
    <row r="806" spans="1:2" x14ac:dyDescent="0.25">
      <c r="A806">
        <v>805</v>
      </c>
      <c r="B806" t="s">
        <v>1157</v>
      </c>
    </row>
    <row r="807" spans="1:2" hidden="1" x14ac:dyDescent="0.25">
      <c r="A807">
        <v>806</v>
      </c>
      <c r="B807" t="s">
        <v>1158</v>
      </c>
    </row>
    <row r="808" spans="1:2" hidden="1" x14ac:dyDescent="0.25">
      <c r="A808">
        <v>807</v>
      </c>
      <c r="B808" t="s">
        <v>1159</v>
      </c>
    </row>
    <row r="809" spans="1:2" x14ac:dyDescent="0.25">
      <c r="A809">
        <v>808</v>
      </c>
      <c r="B809" t="s">
        <v>1160</v>
      </c>
    </row>
    <row r="810" spans="1:2" hidden="1" x14ac:dyDescent="0.25">
      <c r="A810">
        <v>809</v>
      </c>
    </row>
    <row r="811" spans="1:2" hidden="1" x14ac:dyDescent="0.25">
      <c r="A811">
        <v>810</v>
      </c>
      <c r="B811" t="s">
        <v>1161</v>
      </c>
    </row>
    <row r="812" spans="1:2" x14ac:dyDescent="0.25">
      <c r="A812">
        <v>811</v>
      </c>
      <c r="B812" t="s">
        <v>1162</v>
      </c>
    </row>
    <row r="813" spans="1:2" hidden="1" x14ac:dyDescent="0.25">
      <c r="A813">
        <v>812</v>
      </c>
      <c r="B813" t="s">
        <v>1163</v>
      </c>
    </row>
    <row r="814" spans="1:2" hidden="1" x14ac:dyDescent="0.25">
      <c r="A814">
        <v>813</v>
      </c>
      <c r="B814" t="s">
        <v>1164</v>
      </c>
    </row>
    <row r="815" spans="1:2" x14ac:dyDescent="0.25">
      <c r="A815">
        <v>814</v>
      </c>
      <c r="B815" t="s">
        <v>1165</v>
      </c>
    </row>
    <row r="816" spans="1:2" hidden="1" x14ac:dyDescent="0.25">
      <c r="A816">
        <v>815</v>
      </c>
    </row>
    <row r="817" spans="1:2" hidden="1" x14ac:dyDescent="0.25">
      <c r="A817">
        <v>816</v>
      </c>
      <c r="B817" t="s">
        <v>1110</v>
      </c>
    </row>
    <row r="818" spans="1:2" hidden="1" x14ac:dyDescent="0.25">
      <c r="A818">
        <v>817</v>
      </c>
      <c r="B818" t="s">
        <v>1166</v>
      </c>
    </row>
    <row r="819" spans="1:2" x14ac:dyDescent="0.25">
      <c r="A819">
        <v>818</v>
      </c>
      <c r="B819" t="s">
        <v>1167</v>
      </c>
    </row>
    <row r="820" spans="1:2" hidden="1" x14ac:dyDescent="0.25">
      <c r="A820">
        <v>819</v>
      </c>
      <c r="B820" t="s">
        <v>1168</v>
      </c>
    </row>
    <row r="821" spans="1:2" hidden="1" x14ac:dyDescent="0.25">
      <c r="A821">
        <v>820</v>
      </c>
      <c r="B821" t="s">
        <v>1169</v>
      </c>
    </row>
    <row r="822" spans="1:2" x14ac:dyDescent="0.25">
      <c r="A822">
        <v>821</v>
      </c>
      <c r="B822" t="s">
        <v>1170</v>
      </c>
    </row>
    <row r="823" spans="1:2" hidden="1" x14ac:dyDescent="0.25">
      <c r="A823">
        <v>822</v>
      </c>
    </row>
    <row r="824" spans="1:2" hidden="1" x14ac:dyDescent="0.25">
      <c r="A824">
        <v>823</v>
      </c>
      <c r="B824" t="s">
        <v>1171</v>
      </c>
    </row>
    <row r="825" spans="1:2" x14ac:dyDescent="0.25">
      <c r="A825">
        <v>824</v>
      </c>
      <c r="B825" t="s">
        <v>1172</v>
      </c>
    </row>
    <row r="826" spans="1:2" hidden="1" x14ac:dyDescent="0.25">
      <c r="A826">
        <v>825</v>
      </c>
      <c r="B826" t="s">
        <v>1173</v>
      </c>
    </row>
    <row r="827" spans="1:2" hidden="1" x14ac:dyDescent="0.25">
      <c r="A827">
        <v>826</v>
      </c>
      <c r="B827" t="s">
        <v>1174</v>
      </c>
    </row>
    <row r="828" spans="1:2" x14ac:dyDescent="0.25">
      <c r="A828">
        <v>827</v>
      </c>
      <c r="B828" t="s">
        <v>1175</v>
      </c>
    </row>
    <row r="829" spans="1:2" hidden="1" x14ac:dyDescent="0.25">
      <c r="A829">
        <v>828</v>
      </c>
    </row>
    <row r="830" spans="1:2" hidden="1" x14ac:dyDescent="0.25">
      <c r="A830">
        <v>829</v>
      </c>
      <c r="B830" t="s">
        <v>1176</v>
      </c>
    </row>
    <row r="831" spans="1:2" x14ac:dyDescent="0.25">
      <c r="A831">
        <v>830</v>
      </c>
      <c r="B831" t="s">
        <v>1177</v>
      </c>
    </row>
    <row r="832" spans="1:2" hidden="1" x14ac:dyDescent="0.25">
      <c r="A832">
        <v>831</v>
      </c>
      <c r="B832" t="s">
        <v>1178</v>
      </c>
    </row>
    <row r="833" spans="1:2" hidden="1" x14ac:dyDescent="0.25">
      <c r="A833">
        <v>832</v>
      </c>
      <c r="B833" t="s">
        <v>1179</v>
      </c>
    </row>
    <row r="834" spans="1:2" x14ac:dyDescent="0.25">
      <c r="A834">
        <v>833</v>
      </c>
      <c r="B834" t="s">
        <v>1180</v>
      </c>
    </row>
    <row r="835" spans="1:2" hidden="1" x14ac:dyDescent="0.25">
      <c r="A835">
        <v>834</v>
      </c>
    </row>
    <row r="836" spans="1:2" hidden="1" x14ac:dyDescent="0.25">
      <c r="A836">
        <v>835</v>
      </c>
      <c r="B836" t="s">
        <v>1181</v>
      </c>
    </row>
    <row r="837" spans="1:2" x14ac:dyDescent="0.25">
      <c r="A837">
        <v>836</v>
      </c>
      <c r="B837" t="s">
        <v>1182</v>
      </c>
    </row>
    <row r="838" spans="1:2" hidden="1" x14ac:dyDescent="0.25">
      <c r="A838">
        <v>837</v>
      </c>
      <c r="B838" t="s">
        <v>1183</v>
      </c>
    </row>
    <row r="839" spans="1:2" hidden="1" x14ac:dyDescent="0.25">
      <c r="A839">
        <v>838</v>
      </c>
      <c r="B839" t="s">
        <v>1184</v>
      </c>
    </row>
    <row r="840" spans="1:2" x14ac:dyDescent="0.25">
      <c r="A840">
        <v>839</v>
      </c>
      <c r="B840" t="s">
        <v>1185</v>
      </c>
    </row>
    <row r="841" spans="1:2" hidden="1" x14ac:dyDescent="0.25">
      <c r="A841">
        <v>840</v>
      </c>
    </row>
    <row r="842" spans="1:2" hidden="1" x14ac:dyDescent="0.25">
      <c r="A842">
        <v>841</v>
      </c>
      <c r="B842" t="s">
        <v>1186</v>
      </c>
    </row>
    <row r="843" spans="1:2" x14ac:dyDescent="0.25">
      <c r="A843">
        <v>842</v>
      </c>
      <c r="B843" t="s">
        <v>1187</v>
      </c>
    </row>
    <row r="844" spans="1:2" hidden="1" x14ac:dyDescent="0.25">
      <c r="A844">
        <v>843</v>
      </c>
      <c r="B844" t="s">
        <v>1188</v>
      </c>
    </row>
    <row r="845" spans="1:2" hidden="1" x14ac:dyDescent="0.25">
      <c r="A845">
        <v>844</v>
      </c>
      <c r="B845" t="s">
        <v>1189</v>
      </c>
    </row>
    <row r="846" spans="1:2" x14ac:dyDescent="0.25">
      <c r="A846">
        <v>845</v>
      </c>
      <c r="B846" t="s">
        <v>1190</v>
      </c>
    </row>
    <row r="847" spans="1:2" hidden="1" x14ac:dyDescent="0.25">
      <c r="A847">
        <v>846</v>
      </c>
    </row>
    <row r="848" spans="1:2" hidden="1" x14ac:dyDescent="0.25">
      <c r="A848">
        <v>847</v>
      </c>
      <c r="B848" t="e">
        <f>-- Navigation system, current position, longitude</f>
        <v>#NAME?</v>
      </c>
    </row>
    <row r="849" spans="1:2" hidden="1" x14ac:dyDescent="0.25">
      <c r="A849">
        <v>848</v>
      </c>
      <c r="B849" t="s">
        <v>1191</v>
      </c>
    </row>
    <row r="850" spans="1:2" x14ac:dyDescent="0.25">
      <c r="A850">
        <v>849</v>
      </c>
      <c r="B850" t="s">
        <v>1192</v>
      </c>
    </row>
    <row r="851" spans="1:2" hidden="1" x14ac:dyDescent="0.25">
      <c r="A851">
        <v>850</v>
      </c>
      <c r="B851" t="s">
        <v>1193</v>
      </c>
    </row>
    <row r="852" spans="1:2" hidden="1" x14ac:dyDescent="0.25">
      <c r="A852">
        <v>851</v>
      </c>
      <c r="B852" t="s">
        <v>1194</v>
      </c>
    </row>
    <row r="853" spans="1:2" x14ac:dyDescent="0.25">
      <c r="A853">
        <v>852</v>
      </c>
      <c r="B853" t="s">
        <v>1195</v>
      </c>
    </row>
    <row r="854" spans="1:2" hidden="1" x14ac:dyDescent="0.25">
      <c r="A854">
        <v>853</v>
      </c>
    </row>
    <row r="855" spans="1:2" hidden="1" x14ac:dyDescent="0.25">
      <c r="A855">
        <v>854</v>
      </c>
      <c r="B855" t="s">
        <v>1196</v>
      </c>
    </row>
    <row r="856" spans="1:2" x14ac:dyDescent="0.25">
      <c r="A856">
        <v>855</v>
      </c>
      <c r="B856" t="s">
        <v>1197</v>
      </c>
    </row>
    <row r="857" spans="1:2" hidden="1" x14ac:dyDescent="0.25">
      <c r="A857">
        <v>856</v>
      </c>
      <c r="B857" t="s">
        <v>1198</v>
      </c>
    </row>
    <row r="858" spans="1:2" hidden="1" x14ac:dyDescent="0.25">
      <c r="A858">
        <v>857</v>
      </c>
      <c r="B858" t="s">
        <v>1199</v>
      </c>
    </row>
    <row r="859" spans="1:2" x14ac:dyDescent="0.25">
      <c r="A859">
        <v>858</v>
      </c>
      <c r="B859" t="s">
        <v>1200</v>
      </c>
    </row>
    <row r="860" spans="1:2" hidden="1" x14ac:dyDescent="0.25">
      <c r="A860">
        <v>859</v>
      </c>
    </row>
    <row r="861" spans="1:2" hidden="1" x14ac:dyDescent="0.25">
      <c r="A861">
        <v>860</v>
      </c>
      <c r="B861" t="s">
        <v>1201</v>
      </c>
    </row>
    <row r="862" spans="1:2" x14ac:dyDescent="0.25">
      <c r="A862">
        <v>861</v>
      </c>
      <c r="B862" t="s">
        <v>1202</v>
      </c>
    </row>
    <row r="863" spans="1:2" hidden="1" x14ac:dyDescent="0.25">
      <c r="A863">
        <v>862</v>
      </c>
      <c r="B863" t="s">
        <v>1203</v>
      </c>
    </row>
    <row r="864" spans="1:2" hidden="1" x14ac:dyDescent="0.25">
      <c r="A864">
        <v>863</v>
      </c>
      <c r="B864" t="s">
        <v>1204</v>
      </c>
    </row>
    <row r="865" spans="1:2" x14ac:dyDescent="0.25">
      <c r="A865">
        <v>864</v>
      </c>
      <c r="B865" t="s">
        <v>1205</v>
      </c>
    </row>
    <row r="866" spans="1:2" hidden="1" x14ac:dyDescent="0.25">
      <c r="A866">
        <v>865</v>
      </c>
    </row>
    <row r="867" spans="1:2" hidden="1" x14ac:dyDescent="0.25">
      <c r="A867">
        <v>866</v>
      </c>
      <c r="B867" t="s">
        <v>1206</v>
      </c>
    </row>
    <row r="868" spans="1:2" x14ac:dyDescent="0.25">
      <c r="A868">
        <v>867</v>
      </c>
      <c r="B868" t="s">
        <v>1207</v>
      </c>
    </row>
    <row r="869" spans="1:2" hidden="1" x14ac:dyDescent="0.25">
      <c r="A869">
        <v>868</v>
      </c>
      <c r="B869" t="s">
        <v>1208</v>
      </c>
    </row>
    <row r="870" spans="1:2" hidden="1" x14ac:dyDescent="0.25">
      <c r="A870">
        <v>869</v>
      </c>
      <c r="B870" t="s">
        <v>1209</v>
      </c>
    </row>
    <row r="871" spans="1:2" x14ac:dyDescent="0.25">
      <c r="A871">
        <v>870</v>
      </c>
      <c r="B871" t="s">
        <v>1210</v>
      </c>
    </row>
    <row r="872" spans="1:2" hidden="1" x14ac:dyDescent="0.25">
      <c r="A872">
        <v>871</v>
      </c>
    </row>
    <row r="873" spans="1:2" hidden="1" x14ac:dyDescent="0.25">
      <c r="A873">
        <v>872</v>
      </c>
      <c r="B873" t="s">
        <v>1211</v>
      </c>
    </row>
    <row r="874" spans="1:2" x14ac:dyDescent="0.25">
      <c r="A874">
        <v>873</v>
      </c>
      <c r="B874" t="s">
        <v>1212</v>
      </c>
    </row>
    <row r="875" spans="1:2" hidden="1" x14ac:dyDescent="0.25">
      <c r="A875">
        <v>874</v>
      </c>
      <c r="B875" t="s">
        <v>1213</v>
      </c>
    </row>
    <row r="876" spans="1:2" hidden="1" x14ac:dyDescent="0.25">
      <c r="A876">
        <v>875</v>
      </c>
      <c r="B876" t="s">
        <v>1214</v>
      </c>
    </row>
    <row r="877" spans="1:2" x14ac:dyDescent="0.25">
      <c r="A877">
        <v>876</v>
      </c>
      <c r="B877" t="s">
        <v>1215</v>
      </c>
    </row>
    <row r="878" spans="1:2" hidden="1" x14ac:dyDescent="0.25">
      <c r="A878">
        <v>877</v>
      </c>
    </row>
    <row r="879" spans="1:2" hidden="1" x14ac:dyDescent="0.25">
      <c r="A879">
        <v>878</v>
      </c>
      <c r="B879" t="s">
        <v>1216</v>
      </c>
    </row>
    <row r="880" spans="1:2" x14ac:dyDescent="0.25">
      <c r="A880">
        <v>879</v>
      </c>
      <c r="B880" t="s">
        <v>1217</v>
      </c>
    </row>
    <row r="881" spans="1:2" hidden="1" x14ac:dyDescent="0.25">
      <c r="A881">
        <v>880</v>
      </c>
      <c r="B881" t="s">
        <v>1218</v>
      </c>
    </row>
    <row r="882" spans="1:2" hidden="1" x14ac:dyDescent="0.25">
      <c r="A882">
        <v>881</v>
      </c>
      <c r="B882" t="s">
        <v>1219</v>
      </c>
    </row>
    <row r="883" spans="1:2" x14ac:dyDescent="0.25">
      <c r="A883">
        <v>882</v>
      </c>
      <c r="B883" t="s">
        <v>1220</v>
      </c>
    </row>
    <row r="884" spans="1:2" hidden="1" x14ac:dyDescent="0.25">
      <c r="A884">
        <v>883</v>
      </c>
    </row>
    <row r="885" spans="1:2" hidden="1" x14ac:dyDescent="0.25">
      <c r="A885">
        <v>884</v>
      </c>
      <c r="B885" t="s">
        <v>1221</v>
      </c>
    </row>
    <row r="886" spans="1:2" x14ac:dyDescent="0.25">
      <c r="A886">
        <v>885</v>
      </c>
      <c r="B886" t="s">
        <v>1222</v>
      </c>
    </row>
    <row r="887" spans="1:2" hidden="1" x14ac:dyDescent="0.25">
      <c r="A887">
        <v>886</v>
      </c>
      <c r="B887" t="s">
        <v>1223</v>
      </c>
    </row>
    <row r="888" spans="1:2" hidden="1" x14ac:dyDescent="0.25">
      <c r="A888">
        <v>887</v>
      </c>
      <c r="B888" t="s">
        <v>1224</v>
      </c>
    </row>
    <row r="889" spans="1:2" x14ac:dyDescent="0.25">
      <c r="A889">
        <v>888</v>
      </c>
      <c r="B889" t="s">
        <v>1225</v>
      </c>
    </row>
    <row r="890" spans="1:2" hidden="1" x14ac:dyDescent="0.25">
      <c r="A890">
        <v>889</v>
      </c>
    </row>
    <row r="891" spans="1:2" hidden="1" x14ac:dyDescent="0.25">
      <c r="A891">
        <v>890</v>
      </c>
      <c r="B891" t="s">
        <v>1226</v>
      </c>
    </row>
    <row r="892" spans="1:2" x14ac:dyDescent="0.25">
      <c r="A892">
        <v>891</v>
      </c>
      <c r="B892" t="s">
        <v>1227</v>
      </c>
    </row>
    <row r="893" spans="1:2" hidden="1" x14ac:dyDescent="0.25">
      <c r="A893">
        <v>892</v>
      </c>
      <c r="B893" t="s">
        <v>1228</v>
      </c>
    </row>
    <row r="894" spans="1:2" hidden="1" x14ac:dyDescent="0.25">
      <c r="A894">
        <v>893</v>
      </c>
      <c r="B894" t="s">
        <v>1229</v>
      </c>
    </row>
    <row r="895" spans="1:2" x14ac:dyDescent="0.25">
      <c r="A895">
        <v>894</v>
      </c>
      <c r="B895" t="s">
        <v>1230</v>
      </c>
    </row>
    <row r="896" spans="1:2" hidden="1" x14ac:dyDescent="0.25">
      <c r="A896">
        <v>895</v>
      </c>
    </row>
    <row r="897" spans="1:2" hidden="1" x14ac:dyDescent="0.25">
      <c r="A897">
        <v>896</v>
      </c>
      <c r="B897" t="s">
        <v>1231</v>
      </c>
    </row>
    <row r="898" spans="1:2" x14ac:dyDescent="0.25">
      <c r="A898">
        <v>897</v>
      </c>
      <c r="B898" t="s">
        <v>1232</v>
      </c>
    </row>
    <row r="899" spans="1:2" hidden="1" x14ac:dyDescent="0.25">
      <c r="A899">
        <v>898</v>
      </c>
      <c r="B899" t="s">
        <v>1233</v>
      </c>
    </row>
    <row r="900" spans="1:2" hidden="1" x14ac:dyDescent="0.25">
      <c r="A900">
        <v>899</v>
      </c>
      <c r="B900" t="s">
        <v>1234</v>
      </c>
    </row>
    <row r="901" spans="1:2" x14ac:dyDescent="0.25">
      <c r="A901">
        <v>900</v>
      </c>
      <c r="B901" t="s">
        <v>1235</v>
      </c>
    </row>
    <row r="902" spans="1:2" hidden="1" x14ac:dyDescent="0.25">
      <c r="A902">
        <v>901</v>
      </c>
    </row>
    <row r="903" spans="1:2" hidden="1" x14ac:dyDescent="0.25">
      <c r="A903">
        <v>902</v>
      </c>
      <c r="B903" t="s">
        <v>1236</v>
      </c>
    </row>
    <row r="904" spans="1:2" x14ac:dyDescent="0.25">
      <c r="A904">
        <v>903</v>
      </c>
      <c r="B904" t="s">
        <v>1237</v>
      </c>
    </row>
    <row r="905" spans="1:2" hidden="1" x14ac:dyDescent="0.25">
      <c r="A905">
        <v>904</v>
      </c>
      <c r="B905" t="s">
        <v>1238</v>
      </c>
    </row>
    <row r="906" spans="1:2" hidden="1" x14ac:dyDescent="0.25">
      <c r="A906">
        <v>905</v>
      </c>
      <c r="B906" t="s">
        <v>1239</v>
      </c>
    </row>
    <row r="907" spans="1:2" x14ac:dyDescent="0.25">
      <c r="A907">
        <v>906</v>
      </c>
      <c r="B907" t="s">
        <v>1240</v>
      </c>
    </row>
    <row r="908" spans="1:2" hidden="1" x14ac:dyDescent="0.25">
      <c r="A908">
        <v>907</v>
      </c>
    </row>
    <row r="909" spans="1:2" hidden="1" x14ac:dyDescent="0.25">
      <c r="A909">
        <v>908</v>
      </c>
      <c r="B909" t="s">
        <v>1241</v>
      </c>
    </row>
    <row r="910" spans="1:2" x14ac:dyDescent="0.25">
      <c r="A910">
        <v>909</v>
      </c>
      <c r="B910" t="s">
        <v>1242</v>
      </c>
    </row>
    <row r="911" spans="1:2" hidden="1" x14ac:dyDescent="0.25">
      <c r="A911">
        <v>910</v>
      </c>
      <c r="B911" t="s">
        <v>1243</v>
      </c>
    </row>
    <row r="912" spans="1:2" hidden="1" x14ac:dyDescent="0.25">
      <c r="A912">
        <v>911</v>
      </c>
      <c r="B912" t="s">
        <v>1244</v>
      </c>
    </row>
    <row r="913" spans="1:2" x14ac:dyDescent="0.25">
      <c r="A913">
        <v>912</v>
      </c>
      <c r="B913" t="s">
        <v>1245</v>
      </c>
    </row>
    <row r="914" spans="1:2" hidden="1" x14ac:dyDescent="0.25">
      <c r="A914">
        <v>913</v>
      </c>
    </row>
    <row r="915" spans="1:2" hidden="1" x14ac:dyDescent="0.25">
      <c r="A915">
        <v>914</v>
      </c>
      <c r="B915" t="s">
        <v>1246</v>
      </c>
    </row>
    <row r="916" spans="1:2" x14ac:dyDescent="0.25">
      <c r="A916">
        <v>915</v>
      </c>
      <c r="B916" t="s">
        <v>1247</v>
      </c>
    </row>
    <row r="917" spans="1:2" hidden="1" x14ac:dyDescent="0.25">
      <c r="A917">
        <v>916</v>
      </c>
      <c r="B917" t="s">
        <v>1248</v>
      </c>
    </row>
    <row r="918" spans="1:2" hidden="1" x14ac:dyDescent="0.25">
      <c r="A918">
        <v>917</v>
      </c>
      <c r="B918" t="s">
        <v>1249</v>
      </c>
    </row>
    <row r="919" spans="1:2" x14ac:dyDescent="0.25">
      <c r="A919">
        <v>918</v>
      </c>
      <c r="B919" t="s">
        <v>1250</v>
      </c>
    </row>
    <row r="920" spans="1:2" hidden="1" x14ac:dyDescent="0.25">
      <c r="A920">
        <v>919</v>
      </c>
    </row>
    <row r="921" spans="1:2" hidden="1" x14ac:dyDescent="0.25">
      <c r="A921">
        <v>920</v>
      </c>
      <c r="B921" t="s">
        <v>1251</v>
      </c>
    </row>
    <row r="922" spans="1:2" x14ac:dyDescent="0.25">
      <c r="A922">
        <v>921</v>
      </c>
      <c r="B922" t="s">
        <v>1252</v>
      </c>
    </row>
    <row r="923" spans="1:2" hidden="1" x14ac:dyDescent="0.25">
      <c r="A923">
        <v>922</v>
      </c>
      <c r="B923" t="s">
        <v>1253</v>
      </c>
    </row>
    <row r="924" spans="1:2" hidden="1" x14ac:dyDescent="0.25">
      <c r="A924">
        <v>923</v>
      </c>
      <c r="B924" t="s">
        <v>1254</v>
      </c>
    </row>
    <row r="925" spans="1:2" x14ac:dyDescent="0.25">
      <c r="A925">
        <v>924</v>
      </c>
      <c r="B925" t="s">
        <v>1255</v>
      </c>
    </row>
    <row r="926" spans="1:2" hidden="1" x14ac:dyDescent="0.25">
      <c r="A926">
        <v>925</v>
      </c>
    </row>
    <row r="927" spans="1:2" hidden="1" x14ac:dyDescent="0.25">
      <c r="A927">
        <v>926</v>
      </c>
      <c r="B927" t="s">
        <v>1256</v>
      </c>
    </row>
    <row r="928" spans="1:2" x14ac:dyDescent="0.25">
      <c r="A928">
        <v>927</v>
      </c>
      <c r="B928" t="s">
        <v>1257</v>
      </c>
    </row>
    <row r="929" spans="1:2" hidden="1" x14ac:dyDescent="0.25">
      <c r="A929">
        <v>928</v>
      </c>
      <c r="B929" t="s">
        <v>1258</v>
      </c>
    </row>
    <row r="930" spans="1:2" hidden="1" x14ac:dyDescent="0.25">
      <c r="A930">
        <v>929</v>
      </c>
      <c r="B930" t="s">
        <v>1259</v>
      </c>
    </row>
    <row r="931" spans="1:2" x14ac:dyDescent="0.25">
      <c r="A931">
        <v>930</v>
      </c>
      <c r="B931" t="s">
        <v>1260</v>
      </c>
    </row>
    <row r="932" spans="1:2" hidden="1" x14ac:dyDescent="0.25">
      <c r="A932">
        <v>931</v>
      </c>
    </row>
    <row r="933" spans="1:2" hidden="1" x14ac:dyDescent="0.25">
      <c r="A933">
        <v>932</v>
      </c>
      <c r="B933" t="s">
        <v>1261</v>
      </c>
    </row>
    <row r="934" spans="1:2" x14ac:dyDescent="0.25">
      <c r="A934">
        <v>933</v>
      </c>
      <c r="B934" t="s">
        <v>1262</v>
      </c>
    </row>
    <row r="935" spans="1:2" hidden="1" x14ac:dyDescent="0.25">
      <c r="A935">
        <v>934</v>
      </c>
      <c r="B935" t="s">
        <v>1263</v>
      </c>
    </row>
    <row r="936" spans="1:2" hidden="1" x14ac:dyDescent="0.25">
      <c r="A936">
        <v>935</v>
      </c>
      <c r="B936" t="s">
        <v>1264</v>
      </c>
    </row>
    <row r="937" spans="1:2" x14ac:dyDescent="0.25">
      <c r="A937">
        <v>936</v>
      </c>
      <c r="B937" t="s">
        <v>1265</v>
      </c>
    </row>
    <row r="938" spans="1:2" hidden="1" x14ac:dyDescent="0.25">
      <c r="A938">
        <v>937</v>
      </c>
    </row>
    <row r="939" spans="1:2" hidden="1" x14ac:dyDescent="0.25">
      <c r="A939">
        <v>938</v>
      </c>
      <c r="B939" t="s">
        <v>1266</v>
      </c>
    </row>
    <row r="940" spans="1:2" x14ac:dyDescent="0.25">
      <c r="A940">
        <v>939</v>
      </c>
      <c r="B940" t="s">
        <v>1267</v>
      </c>
    </row>
    <row r="941" spans="1:2" hidden="1" x14ac:dyDescent="0.25">
      <c r="A941">
        <v>940</v>
      </c>
      <c r="B941" t="s">
        <v>1268</v>
      </c>
    </row>
    <row r="942" spans="1:2" hidden="1" x14ac:dyDescent="0.25">
      <c r="A942">
        <v>941</v>
      </c>
      <c r="B942" t="s">
        <v>1269</v>
      </c>
    </row>
    <row r="943" spans="1:2" x14ac:dyDescent="0.25">
      <c r="A943">
        <v>942</v>
      </c>
      <c r="B943" t="s">
        <v>1270</v>
      </c>
    </row>
    <row r="944" spans="1:2" hidden="1" x14ac:dyDescent="0.25">
      <c r="A944">
        <v>943</v>
      </c>
    </row>
    <row r="945" spans="1:2" hidden="1" x14ac:dyDescent="0.25">
      <c r="A945">
        <v>944</v>
      </c>
      <c r="B945" t="s">
        <v>1271</v>
      </c>
    </row>
    <row r="946" spans="1:2" x14ac:dyDescent="0.25">
      <c r="A946">
        <v>945</v>
      </c>
      <c r="B946" t="s">
        <v>1272</v>
      </c>
    </row>
    <row r="947" spans="1:2" hidden="1" x14ac:dyDescent="0.25">
      <c r="A947">
        <v>946</v>
      </c>
      <c r="B947" t="s">
        <v>1273</v>
      </c>
    </row>
    <row r="948" spans="1:2" hidden="1" x14ac:dyDescent="0.25">
      <c r="A948">
        <v>947</v>
      </c>
      <c r="B948" t="s">
        <v>1274</v>
      </c>
    </row>
    <row r="949" spans="1:2" x14ac:dyDescent="0.25">
      <c r="A949">
        <v>948</v>
      </c>
      <c r="B949" t="s">
        <v>1275</v>
      </c>
    </row>
    <row r="950" spans="1:2" hidden="1" x14ac:dyDescent="0.25">
      <c r="A950">
        <v>949</v>
      </c>
    </row>
    <row r="951" spans="1:2" hidden="1" x14ac:dyDescent="0.25">
      <c r="A951">
        <v>950</v>
      </c>
      <c r="B951" t="s">
        <v>1276</v>
      </c>
    </row>
    <row r="952" spans="1:2" hidden="1" x14ac:dyDescent="0.25">
      <c r="A952">
        <v>951</v>
      </c>
      <c r="B952" t="s">
        <v>1277</v>
      </c>
    </row>
    <row r="953" spans="1:2" x14ac:dyDescent="0.25">
      <c r="A953">
        <v>952</v>
      </c>
      <c r="B953" t="s">
        <v>1278</v>
      </c>
    </row>
    <row r="954" spans="1:2" hidden="1" x14ac:dyDescent="0.25">
      <c r="A954">
        <v>953</v>
      </c>
      <c r="B954" t="s">
        <v>1279</v>
      </c>
    </row>
    <row r="955" spans="1:2" hidden="1" x14ac:dyDescent="0.25">
      <c r="A955">
        <v>954</v>
      </c>
      <c r="B955" t="s">
        <v>1280</v>
      </c>
    </row>
    <row r="956" spans="1:2" x14ac:dyDescent="0.25">
      <c r="A956">
        <v>955</v>
      </c>
      <c r="B956" t="s">
        <v>1281</v>
      </c>
    </row>
    <row r="957" spans="1:2" hidden="1" x14ac:dyDescent="0.25">
      <c r="A957">
        <v>956</v>
      </c>
    </row>
    <row r="958" spans="1:2" hidden="1" x14ac:dyDescent="0.25">
      <c r="A958">
        <v>957</v>
      </c>
      <c r="B958" t="s">
        <v>1282</v>
      </c>
    </row>
    <row r="959" spans="1:2" x14ac:dyDescent="0.25">
      <c r="A959">
        <v>958</v>
      </c>
      <c r="B959" t="s">
        <v>1283</v>
      </c>
    </row>
    <row r="960" spans="1:2" hidden="1" x14ac:dyDescent="0.25">
      <c r="A960">
        <v>959</v>
      </c>
      <c r="B960" t="s">
        <v>1284</v>
      </c>
    </row>
    <row r="961" spans="1:2" hidden="1" x14ac:dyDescent="0.25">
      <c r="A961">
        <v>960</v>
      </c>
      <c r="B961" t="s">
        <v>1285</v>
      </c>
    </row>
    <row r="962" spans="1:2" x14ac:dyDescent="0.25">
      <c r="A962">
        <v>961</v>
      </c>
      <c r="B962" t="s">
        <v>1286</v>
      </c>
    </row>
    <row r="963" spans="1:2" hidden="1" x14ac:dyDescent="0.25">
      <c r="A963">
        <v>962</v>
      </c>
    </row>
    <row r="964" spans="1:2" hidden="1" x14ac:dyDescent="0.25">
      <c r="A964">
        <v>963</v>
      </c>
      <c r="B964" t="s">
        <v>1287</v>
      </c>
    </row>
    <row r="965" spans="1:2" x14ac:dyDescent="0.25">
      <c r="A965">
        <v>964</v>
      </c>
      <c r="B965" t="s">
        <v>1288</v>
      </c>
    </row>
    <row r="966" spans="1:2" hidden="1" x14ac:dyDescent="0.25">
      <c r="A966">
        <v>965</v>
      </c>
      <c r="B966" t="s">
        <v>1289</v>
      </c>
    </row>
    <row r="967" spans="1:2" hidden="1" x14ac:dyDescent="0.25">
      <c r="A967">
        <v>966</v>
      </c>
      <c r="B967" t="s">
        <v>1290</v>
      </c>
    </row>
    <row r="968" spans="1:2" x14ac:dyDescent="0.25">
      <c r="A968">
        <v>967</v>
      </c>
      <c r="B968" t="s">
        <v>1291</v>
      </c>
    </row>
    <row r="969" spans="1:2" hidden="1" x14ac:dyDescent="0.25">
      <c r="A969">
        <v>968</v>
      </c>
    </row>
    <row r="970" spans="1:2" hidden="1" x14ac:dyDescent="0.25">
      <c r="A970">
        <v>969</v>
      </c>
      <c r="B970" t="s">
        <v>1292</v>
      </c>
    </row>
    <row r="971" spans="1:2" x14ac:dyDescent="0.25">
      <c r="A971">
        <v>970</v>
      </c>
      <c r="B971" t="s">
        <v>1293</v>
      </c>
    </row>
    <row r="972" spans="1:2" hidden="1" x14ac:dyDescent="0.25">
      <c r="A972">
        <v>971</v>
      </c>
      <c r="B972" t="s">
        <v>1294</v>
      </c>
    </row>
    <row r="973" spans="1:2" hidden="1" x14ac:dyDescent="0.25">
      <c r="A973">
        <v>972</v>
      </c>
      <c r="B973" t="s">
        <v>1295</v>
      </c>
    </row>
    <row r="974" spans="1:2" x14ac:dyDescent="0.25">
      <c r="A974">
        <v>973</v>
      </c>
      <c r="B974" t="s">
        <v>1296</v>
      </c>
    </row>
    <row r="975" spans="1:2" hidden="1" x14ac:dyDescent="0.25">
      <c r="A975">
        <v>974</v>
      </c>
    </row>
    <row r="976" spans="1:2" hidden="1" x14ac:dyDescent="0.25">
      <c r="A976">
        <v>975</v>
      </c>
      <c r="B976" t="s">
        <v>1297</v>
      </c>
    </row>
    <row r="977" spans="1:2" hidden="1" x14ac:dyDescent="0.25">
      <c r="A977">
        <v>976</v>
      </c>
      <c r="B977" t="s">
        <v>1298</v>
      </c>
    </row>
    <row r="978" spans="1:2" x14ac:dyDescent="0.25">
      <c r="A978">
        <v>977</v>
      </c>
      <c r="B978" t="s">
        <v>1299</v>
      </c>
    </row>
    <row r="979" spans="1:2" hidden="1" x14ac:dyDescent="0.25">
      <c r="A979">
        <v>978</v>
      </c>
      <c r="B979" t="s">
        <v>1300</v>
      </c>
    </row>
    <row r="980" spans="1:2" hidden="1" x14ac:dyDescent="0.25">
      <c r="A980">
        <v>979</v>
      </c>
      <c r="B980" t="s">
        <v>1301</v>
      </c>
    </row>
    <row r="981" spans="1:2" x14ac:dyDescent="0.25">
      <c r="A981">
        <v>980</v>
      </c>
      <c r="B981" t="s">
        <v>1302</v>
      </c>
    </row>
    <row r="982" spans="1:2" hidden="1" x14ac:dyDescent="0.25">
      <c r="A982">
        <v>981</v>
      </c>
    </row>
    <row r="983" spans="1:2" hidden="1" x14ac:dyDescent="0.25">
      <c r="A983">
        <v>982</v>
      </c>
      <c r="B983" t="s">
        <v>1303</v>
      </c>
    </row>
    <row r="984" spans="1:2" x14ac:dyDescent="0.25">
      <c r="A984">
        <v>983</v>
      </c>
      <c r="B984" t="s">
        <v>1304</v>
      </c>
    </row>
    <row r="985" spans="1:2" hidden="1" x14ac:dyDescent="0.25">
      <c r="A985">
        <v>984</v>
      </c>
      <c r="B985" t="s">
        <v>1305</v>
      </c>
    </row>
    <row r="986" spans="1:2" hidden="1" x14ac:dyDescent="0.25">
      <c r="A986">
        <v>985</v>
      </c>
      <c r="B986" t="s">
        <v>1306</v>
      </c>
    </row>
    <row r="987" spans="1:2" x14ac:dyDescent="0.25">
      <c r="A987">
        <v>986</v>
      </c>
      <c r="B987" t="s">
        <v>1307</v>
      </c>
    </row>
    <row r="988" spans="1:2" hidden="1" x14ac:dyDescent="0.25">
      <c r="A988">
        <v>987</v>
      </c>
    </row>
    <row r="989" spans="1:2" hidden="1" x14ac:dyDescent="0.25">
      <c r="A989">
        <v>988</v>
      </c>
      <c r="B989" t="s">
        <v>1308</v>
      </c>
    </row>
    <row r="990" spans="1:2" x14ac:dyDescent="0.25">
      <c r="A990">
        <v>989</v>
      </c>
      <c r="B990" t="s">
        <v>1309</v>
      </c>
    </row>
    <row r="991" spans="1:2" hidden="1" x14ac:dyDescent="0.25">
      <c r="A991">
        <v>990</v>
      </c>
      <c r="B991" t="s">
        <v>1310</v>
      </c>
    </row>
    <row r="992" spans="1:2" hidden="1" x14ac:dyDescent="0.25">
      <c r="A992">
        <v>991</v>
      </c>
      <c r="B992" t="s">
        <v>1311</v>
      </c>
    </row>
    <row r="993" spans="1:2" x14ac:dyDescent="0.25">
      <c r="A993">
        <v>992</v>
      </c>
      <c r="B993" t="s">
        <v>1312</v>
      </c>
    </row>
    <row r="994" spans="1:2" hidden="1" x14ac:dyDescent="0.25">
      <c r="A994">
        <v>993</v>
      </c>
    </row>
    <row r="995" spans="1:2" hidden="1" x14ac:dyDescent="0.25">
      <c r="A995">
        <v>994</v>
      </c>
      <c r="B995" t="s">
        <v>1313</v>
      </c>
    </row>
    <row r="996" spans="1:2" x14ac:dyDescent="0.25">
      <c r="A996">
        <v>995</v>
      </c>
      <c r="B996" t="s">
        <v>1314</v>
      </c>
    </row>
    <row r="997" spans="1:2" hidden="1" x14ac:dyDescent="0.25">
      <c r="A997">
        <v>996</v>
      </c>
      <c r="B997" t="s">
        <v>1315</v>
      </c>
    </row>
    <row r="998" spans="1:2" hidden="1" x14ac:dyDescent="0.25">
      <c r="A998">
        <v>997</v>
      </c>
      <c r="B998" t="s">
        <v>1316</v>
      </c>
    </row>
    <row r="999" spans="1:2" x14ac:dyDescent="0.25">
      <c r="A999">
        <v>998</v>
      </c>
      <c r="B999" t="s">
        <v>1317</v>
      </c>
    </row>
    <row r="1000" spans="1:2" hidden="1" x14ac:dyDescent="0.25">
      <c r="A1000">
        <v>999</v>
      </c>
    </row>
    <row r="1001" spans="1:2" hidden="1" x14ac:dyDescent="0.25">
      <c r="A1001">
        <v>1000</v>
      </c>
      <c r="B1001" t="s">
        <v>1318</v>
      </c>
    </row>
    <row r="1002" spans="1:2" hidden="1" x14ac:dyDescent="0.25">
      <c r="A1002">
        <v>1001</v>
      </c>
    </row>
    <row r="1003" spans="1:2" hidden="1" x14ac:dyDescent="0.25">
      <c r="A1003">
        <v>1002</v>
      </c>
      <c r="B1003" t="s">
        <v>1319</v>
      </c>
    </row>
    <row r="1004" spans="1:2" x14ac:dyDescent="0.25">
      <c r="A1004">
        <v>1003</v>
      </c>
      <c r="B1004" t="s">
        <v>1320</v>
      </c>
    </row>
    <row r="1005" spans="1:2" hidden="1" x14ac:dyDescent="0.25">
      <c r="A1005">
        <v>1004</v>
      </c>
      <c r="B1005" t="s">
        <v>1321</v>
      </c>
    </row>
    <row r="1006" spans="1:2" hidden="1" x14ac:dyDescent="0.25">
      <c r="A1006">
        <v>1005</v>
      </c>
      <c r="B1006" t="s">
        <v>1322</v>
      </c>
    </row>
    <row r="1007" spans="1:2" x14ac:dyDescent="0.25">
      <c r="A1007">
        <v>1006</v>
      </c>
      <c r="B1007" t="s">
        <v>1323</v>
      </c>
    </row>
    <row r="1008" spans="1:2" hidden="1" x14ac:dyDescent="0.25">
      <c r="A1008">
        <v>1007</v>
      </c>
    </row>
    <row r="1009" spans="1:2" hidden="1" x14ac:dyDescent="0.25">
      <c r="A1009">
        <v>1008</v>
      </c>
      <c r="B1009" t="s">
        <v>1324</v>
      </c>
    </row>
    <row r="1010" spans="1:2" x14ac:dyDescent="0.25">
      <c r="A1010">
        <v>1009</v>
      </c>
      <c r="B1010" t="s">
        <v>1325</v>
      </c>
    </row>
    <row r="1011" spans="1:2" hidden="1" x14ac:dyDescent="0.25">
      <c r="A1011">
        <v>1010</v>
      </c>
      <c r="B1011" t="s">
        <v>1326</v>
      </c>
    </row>
    <row r="1012" spans="1:2" hidden="1" x14ac:dyDescent="0.25">
      <c r="A1012">
        <v>1011</v>
      </c>
      <c r="B1012" t="s">
        <v>1327</v>
      </c>
    </row>
    <row r="1013" spans="1:2" x14ac:dyDescent="0.25">
      <c r="A1013">
        <v>1012</v>
      </c>
      <c r="B1013" t="s">
        <v>1328</v>
      </c>
    </row>
    <row r="1014" spans="1:2" hidden="1" x14ac:dyDescent="0.25">
      <c r="A1014">
        <v>1013</v>
      </c>
    </row>
    <row r="1015" spans="1:2" hidden="1" x14ac:dyDescent="0.25">
      <c r="A1015">
        <v>1014</v>
      </c>
      <c r="B1015" t="s">
        <v>1329</v>
      </c>
    </row>
    <row r="1016" spans="1:2" x14ac:dyDescent="0.25">
      <c r="A1016">
        <v>1015</v>
      </c>
      <c r="B1016" t="s">
        <v>1330</v>
      </c>
    </row>
    <row r="1017" spans="1:2" hidden="1" x14ac:dyDescent="0.25">
      <c r="A1017">
        <v>1016</v>
      </c>
      <c r="B1017" t="s">
        <v>1331</v>
      </c>
    </row>
    <row r="1018" spans="1:2" hidden="1" x14ac:dyDescent="0.25">
      <c r="A1018">
        <v>1017</v>
      </c>
      <c r="B1018" t="s">
        <v>1332</v>
      </c>
    </row>
    <row r="1019" spans="1:2" x14ac:dyDescent="0.25">
      <c r="A1019">
        <v>1018</v>
      </c>
      <c r="B1019" t="s">
        <v>1333</v>
      </c>
    </row>
    <row r="1020" spans="1:2" hidden="1" x14ac:dyDescent="0.25">
      <c r="A1020">
        <v>1019</v>
      </c>
    </row>
    <row r="1021" spans="1:2" hidden="1" x14ac:dyDescent="0.25">
      <c r="A1021">
        <v>1020</v>
      </c>
      <c r="B1021" t="s">
        <v>1334</v>
      </c>
    </row>
    <row r="1022" spans="1:2" x14ac:dyDescent="0.25">
      <c r="A1022">
        <v>1021</v>
      </c>
      <c r="B1022" t="s">
        <v>1335</v>
      </c>
    </row>
    <row r="1023" spans="1:2" hidden="1" x14ac:dyDescent="0.25">
      <c r="A1023">
        <v>1022</v>
      </c>
      <c r="B1023" t="s">
        <v>1336</v>
      </c>
    </row>
    <row r="1024" spans="1:2" hidden="1" x14ac:dyDescent="0.25">
      <c r="A1024">
        <v>1023</v>
      </c>
      <c r="B1024" t="s">
        <v>1337</v>
      </c>
    </row>
    <row r="1025" spans="1:4" x14ac:dyDescent="0.25">
      <c r="A1025">
        <v>1024</v>
      </c>
      <c r="B1025" t="s">
        <v>1338</v>
      </c>
    </row>
    <row r="1026" spans="1:4" hidden="1" x14ac:dyDescent="0.25">
      <c r="A1026">
        <v>1025</v>
      </c>
    </row>
    <row r="1027" spans="1:4" hidden="1" x14ac:dyDescent="0.25">
      <c r="A1027">
        <v>1026</v>
      </c>
      <c r="B1027" t="s">
        <v>1339</v>
      </c>
    </row>
    <row r="1028" spans="1:4" x14ac:dyDescent="0.25">
      <c r="A1028">
        <v>1027</v>
      </c>
      <c r="B1028" t="s">
        <v>1340</v>
      </c>
    </row>
    <row r="1029" spans="1:4" hidden="1" x14ac:dyDescent="0.25">
      <c r="A1029">
        <v>1028</v>
      </c>
      <c r="B1029" t="s">
        <v>1341</v>
      </c>
    </row>
    <row r="1030" spans="1:4" hidden="1" x14ac:dyDescent="0.25">
      <c r="A1030">
        <v>1029</v>
      </c>
      <c r="B1030" t="s">
        <v>1342</v>
      </c>
    </row>
    <row r="1031" spans="1:4" x14ac:dyDescent="0.25">
      <c r="A1031">
        <v>1030</v>
      </c>
      <c r="B1031" t="s">
        <v>1343</v>
      </c>
    </row>
    <row r="1032" spans="1:4" hidden="1" x14ac:dyDescent="0.25">
      <c r="A1032">
        <v>1031</v>
      </c>
    </row>
    <row r="1033" spans="1:4" hidden="1" x14ac:dyDescent="0.25">
      <c r="A1033">
        <v>1032</v>
      </c>
      <c r="B1033" t="e">
        <f>--------------------ECM panel</f>
        <v>#NAME?</v>
      </c>
    </row>
    <row r="1034" spans="1:4" hidden="1" x14ac:dyDescent="0.25">
      <c r="A1034">
        <v>1033</v>
      </c>
    </row>
    <row r="1035" spans="1:4" hidden="1" x14ac:dyDescent="0.25">
      <c r="A1035">
        <v>1034</v>
      </c>
      <c r="B1035" t="s">
        <v>1344</v>
      </c>
      <c r="D1035" t="s">
        <v>1345</v>
      </c>
    </row>
    <row r="1036" spans="1:4" x14ac:dyDescent="0.25">
      <c r="A1036">
        <v>1035</v>
      </c>
      <c r="B1036" t="s">
        <v>1346</v>
      </c>
    </row>
    <row r="1037" spans="1:4" hidden="1" x14ac:dyDescent="0.25">
      <c r="A1037">
        <v>1036</v>
      </c>
      <c r="B1037" t="s">
        <v>1347</v>
      </c>
    </row>
    <row r="1038" spans="1:4" hidden="1" x14ac:dyDescent="0.25">
      <c r="A1038">
        <v>1037</v>
      </c>
      <c r="B1038" t="s">
        <v>1348</v>
      </c>
    </row>
    <row r="1039" spans="1:4" x14ac:dyDescent="0.25">
      <c r="A1039">
        <v>1038</v>
      </c>
      <c r="B1039" t="s">
        <v>1349</v>
      </c>
    </row>
    <row r="1040" spans="1:4" hidden="1" x14ac:dyDescent="0.25">
      <c r="A1040">
        <v>1039</v>
      </c>
    </row>
    <row r="1041" spans="1:5" hidden="1" x14ac:dyDescent="0.25">
      <c r="A1041">
        <v>1040</v>
      </c>
      <c r="B1041" t="s">
        <v>1350</v>
      </c>
      <c r="D1041" t="s">
        <v>1351</v>
      </c>
      <c r="E1041" t="e">
        <f ca="1" xml:space="preserve"> CreateGauge("parameter")</f>
        <v>#NAME?</v>
      </c>
    </row>
    <row r="1042" spans="1:5" x14ac:dyDescent="0.25">
      <c r="A1042">
        <v>1041</v>
      </c>
      <c r="B1042" t="s">
        <v>1352</v>
      </c>
      <c r="C1042">
        <f xml:space="preserve"> 515</f>
        <v>515</v>
      </c>
    </row>
    <row r="1043" spans="1:5" hidden="1" x14ac:dyDescent="0.25">
      <c r="A1043">
        <v>1042</v>
      </c>
      <c r="B1043" t="s">
        <v>1353</v>
      </c>
      <c r="C1043">
        <f xml:space="preserve"> {0,1}</f>
        <v>0</v>
      </c>
    </row>
    <row r="1044" spans="1:5" hidden="1" x14ac:dyDescent="0.25">
      <c r="A1044">
        <v>1043</v>
      </c>
      <c r="B1044" t="s">
        <v>1354</v>
      </c>
      <c r="C1044">
        <f xml:space="preserve"> {0,1}</f>
        <v>0</v>
      </c>
    </row>
    <row r="1045" spans="1:5" x14ac:dyDescent="0.25">
      <c r="A1045">
        <v>1044</v>
      </c>
      <c r="B1045" t="s">
        <v>1355</v>
      </c>
      <c r="C1045" t="str">
        <f xml:space="preserve"> "ECM_GO"</f>
        <v>ECM_GO</v>
      </c>
    </row>
    <row r="1046" spans="1:5" hidden="1" x14ac:dyDescent="0.25">
      <c r="A1046">
        <v>1045</v>
      </c>
    </row>
    <row r="1047" spans="1:5" hidden="1" x14ac:dyDescent="0.25">
      <c r="A1047">
        <v>1046</v>
      </c>
      <c r="B1047" t="s">
        <v>1356</v>
      </c>
      <c r="D1047" t="s">
        <v>1345</v>
      </c>
    </row>
    <row r="1048" spans="1:5" x14ac:dyDescent="0.25">
      <c r="A1048">
        <v>1047</v>
      </c>
      <c r="B1048" t="s">
        <v>1357</v>
      </c>
    </row>
    <row r="1049" spans="1:5" hidden="1" x14ac:dyDescent="0.25">
      <c r="A1049">
        <v>1048</v>
      </c>
      <c r="B1049" t="s">
        <v>1358</v>
      </c>
      <c r="C1049">
        <f xml:space="preserve"> {0,1}</f>
        <v>0</v>
      </c>
    </row>
    <row r="1050" spans="1:5" hidden="1" x14ac:dyDescent="0.25">
      <c r="A1050">
        <v>1049</v>
      </c>
      <c r="B1050" t="s">
        <v>1359</v>
      </c>
      <c r="C1050">
        <f xml:space="preserve"> {0,1}</f>
        <v>0</v>
      </c>
    </row>
    <row r="1051" spans="1:5" x14ac:dyDescent="0.25">
      <c r="A1051">
        <v>1050</v>
      </c>
      <c r="B1051" t="s">
        <v>1360</v>
      </c>
      <c r="C1051" t="str">
        <f xml:space="preserve"> "ECM_NO_GO"</f>
        <v>ECM_NO_GO</v>
      </c>
    </row>
    <row r="1052" spans="1:5" hidden="1" x14ac:dyDescent="0.25">
      <c r="A1052">
        <v>1051</v>
      </c>
    </row>
    <row r="1053" spans="1:5" hidden="1" x14ac:dyDescent="0.25">
      <c r="A1053">
        <v>1052</v>
      </c>
    </row>
    <row r="1054" spans="1:5" hidden="1" x14ac:dyDescent="0.25">
      <c r="A1054">
        <v>1053</v>
      </c>
    </row>
    <row r="1055" spans="1:5" hidden="1" x14ac:dyDescent="0.25">
      <c r="A1055">
        <v>1054</v>
      </c>
      <c r="B1055" t="s">
        <v>1361</v>
      </c>
      <c r="D1055" t="s">
        <v>1351</v>
      </c>
      <c r="E1055" t="e">
        <f ca="1" xml:space="preserve"> CreateGauge("parameter")</f>
        <v>#NAME?</v>
      </c>
    </row>
    <row r="1056" spans="1:5" x14ac:dyDescent="0.25">
      <c r="A1056">
        <v>1055</v>
      </c>
      <c r="B1056" t="s">
        <v>1362</v>
      </c>
      <c r="C1056">
        <f xml:space="preserve"> 517</f>
        <v>517</v>
      </c>
    </row>
    <row r="1057" spans="1:5" hidden="1" x14ac:dyDescent="0.25">
      <c r="A1057">
        <v>1056</v>
      </c>
      <c r="B1057" t="s">
        <v>1363</v>
      </c>
      <c r="C1057">
        <f xml:space="preserve"> {0,1}</f>
        <v>0</v>
      </c>
    </row>
    <row r="1058" spans="1:5" hidden="1" x14ac:dyDescent="0.25">
      <c r="A1058">
        <v>1057</v>
      </c>
      <c r="B1058" t="s">
        <v>1364</v>
      </c>
      <c r="C1058">
        <f xml:space="preserve"> {0,1}</f>
        <v>0</v>
      </c>
    </row>
    <row r="1059" spans="1:5" x14ac:dyDescent="0.25">
      <c r="A1059">
        <v>1058</v>
      </c>
      <c r="B1059" t="s">
        <v>1365</v>
      </c>
      <c r="C1059" t="str">
        <f xml:space="preserve"> "ECM_SAM"</f>
        <v>ECM_SAM</v>
      </c>
    </row>
    <row r="1060" spans="1:5" hidden="1" x14ac:dyDescent="0.25">
      <c r="A1060">
        <v>1059</v>
      </c>
    </row>
    <row r="1061" spans="1:5" hidden="1" x14ac:dyDescent="0.25">
      <c r="A1061">
        <v>1060</v>
      </c>
      <c r="B1061" t="s">
        <v>1366</v>
      </c>
      <c r="D1061" t="s">
        <v>1351</v>
      </c>
      <c r="E1061" t="e">
        <f ca="1" xml:space="preserve"> CreateGauge("parameter")</f>
        <v>#NAME?</v>
      </c>
    </row>
    <row r="1062" spans="1:5" x14ac:dyDescent="0.25">
      <c r="A1062">
        <v>1061</v>
      </c>
      <c r="B1062" t="s">
        <v>1367</v>
      </c>
      <c r="C1062">
        <f xml:space="preserve"> 518</f>
        <v>518</v>
      </c>
    </row>
    <row r="1063" spans="1:5" hidden="1" x14ac:dyDescent="0.25">
      <c r="A1063">
        <v>1062</v>
      </c>
      <c r="B1063" t="s">
        <v>1368</v>
      </c>
      <c r="C1063">
        <f xml:space="preserve"> {0,1}</f>
        <v>0</v>
      </c>
    </row>
    <row r="1064" spans="1:5" hidden="1" x14ac:dyDescent="0.25">
      <c r="A1064">
        <v>1063</v>
      </c>
      <c r="B1064" t="s">
        <v>1369</v>
      </c>
      <c r="C1064">
        <f xml:space="preserve"> {0,1}</f>
        <v>0</v>
      </c>
    </row>
    <row r="1065" spans="1:5" x14ac:dyDescent="0.25">
      <c r="A1065">
        <v>1064</v>
      </c>
      <c r="B1065" t="s">
        <v>1370</v>
      </c>
      <c r="C1065" t="str">
        <f xml:space="preserve"> "ECM_RPT"</f>
        <v>ECM_RPT</v>
      </c>
    </row>
    <row r="1066" spans="1:5" hidden="1" x14ac:dyDescent="0.25">
      <c r="A1066">
        <v>1065</v>
      </c>
    </row>
    <row r="1067" spans="1:5" hidden="1" x14ac:dyDescent="0.25">
      <c r="A1067">
        <v>1066</v>
      </c>
      <c r="B1067" t="s">
        <v>1371</v>
      </c>
      <c r="D1067" t="s">
        <v>1372</v>
      </c>
      <c r="E1067" t="e">
        <f ca="1" xml:space="preserve"> CreateGauge("parameter")</f>
        <v>#NAME?</v>
      </c>
    </row>
    <row r="1068" spans="1:5" x14ac:dyDescent="0.25">
      <c r="A1068">
        <v>1067</v>
      </c>
      <c r="B1068" t="s">
        <v>1373</v>
      </c>
      <c r="C1068">
        <f xml:space="preserve"> 519</f>
        <v>519</v>
      </c>
    </row>
    <row r="1069" spans="1:5" hidden="1" x14ac:dyDescent="0.25">
      <c r="A1069">
        <v>1068</v>
      </c>
      <c r="B1069" t="s">
        <v>1374</v>
      </c>
      <c r="C1069">
        <f xml:space="preserve"> {0,1}</f>
        <v>0</v>
      </c>
    </row>
    <row r="1070" spans="1:5" hidden="1" x14ac:dyDescent="0.25">
      <c r="A1070">
        <v>1069</v>
      </c>
      <c r="B1070" t="s">
        <v>1375</v>
      </c>
      <c r="C1070">
        <f xml:space="preserve"> {0,1}</f>
        <v>0</v>
      </c>
    </row>
    <row r="1071" spans="1:5" x14ac:dyDescent="0.25">
      <c r="A1071">
        <v>1070</v>
      </c>
      <c r="B1071" t="s">
        <v>1376</v>
      </c>
      <c r="C1071" t="str">
        <f xml:space="preserve"> "ECM_STBY"</f>
        <v>ECM_STBY</v>
      </c>
    </row>
    <row r="1072" spans="1:5" hidden="1" x14ac:dyDescent="0.25">
      <c r="A1072">
        <v>1071</v>
      </c>
    </row>
    <row r="1073" spans="1:10" hidden="1" x14ac:dyDescent="0.25">
      <c r="A1073">
        <v>1072</v>
      </c>
      <c r="B1073" t="s">
        <v>1377</v>
      </c>
      <c r="J1073" t="e">
        <f ca="1" xml:space="preserve"> CreateGauge("parameter")</f>
        <v>#NAME?</v>
      </c>
    </row>
    <row r="1074" spans="1:10" x14ac:dyDescent="0.25">
      <c r="A1074">
        <v>1073</v>
      </c>
      <c r="B1074" t="s">
        <v>1378</v>
      </c>
      <c r="G1074">
        <f xml:space="preserve"> 500</f>
        <v>500</v>
      </c>
    </row>
    <row r="1075" spans="1:10" hidden="1" x14ac:dyDescent="0.25">
      <c r="A1075">
        <v>1074</v>
      </c>
      <c r="B1075" t="s">
        <v>1379</v>
      </c>
      <c r="H1075">
        <f xml:space="preserve"> {0,1}</f>
        <v>0</v>
      </c>
    </row>
    <row r="1076" spans="1:10" hidden="1" x14ac:dyDescent="0.25">
      <c r="A1076">
        <v>1075</v>
      </c>
      <c r="B1076" t="s">
        <v>1380</v>
      </c>
      <c r="H1076">
        <f xml:space="preserve"> {0,1}</f>
        <v>0</v>
      </c>
    </row>
    <row r="1077" spans="1:10" x14ac:dyDescent="0.25">
      <c r="A1077">
        <v>1076</v>
      </c>
      <c r="B1077" t="s">
        <v>1381</v>
      </c>
      <c r="F1077" t="str">
        <f xml:space="preserve"> "ECM_REC"</f>
        <v>ECM_REC</v>
      </c>
    </row>
    <row r="1078" spans="1:10" hidden="1" x14ac:dyDescent="0.25">
      <c r="A1078">
        <v>1077</v>
      </c>
    </row>
    <row r="1079" spans="1:10" hidden="1" x14ac:dyDescent="0.25">
      <c r="A1079">
        <v>1078</v>
      </c>
      <c r="B1079" t="s">
        <v>1382</v>
      </c>
      <c r="H1079" t="e">
        <f ca="1" xml:space="preserve"> CreateGauge("parameter")</f>
        <v>#NAME?</v>
      </c>
    </row>
    <row r="1080" spans="1:10" x14ac:dyDescent="0.25">
      <c r="A1080">
        <v>1079</v>
      </c>
      <c r="B1080" t="s">
        <v>1383</v>
      </c>
      <c r="E1080">
        <f xml:space="preserve"> 531</f>
        <v>531</v>
      </c>
    </row>
    <row r="1081" spans="1:10" hidden="1" x14ac:dyDescent="0.25">
      <c r="A1081">
        <v>1080</v>
      </c>
      <c r="B1081" t="s">
        <v>1384</v>
      </c>
      <c r="G1081">
        <f xml:space="preserve"> {0,1}</f>
        <v>0</v>
      </c>
    </row>
    <row r="1082" spans="1:10" hidden="1" x14ac:dyDescent="0.25">
      <c r="A1082">
        <v>1081</v>
      </c>
      <c r="B1082" t="s">
        <v>1385</v>
      </c>
      <c r="F1082">
        <f xml:space="preserve"> {0,1}</f>
        <v>0</v>
      </c>
    </row>
    <row r="1083" spans="1:10" x14ac:dyDescent="0.25">
      <c r="A1083">
        <v>1082</v>
      </c>
      <c r="B1083" t="s">
        <v>1386</v>
      </c>
      <c r="D1083" t="str">
        <f xml:space="preserve"> "ECM_VIS"</f>
        <v>ECM_VIS</v>
      </c>
    </row>
    <row r="1084" spans="1:10" hidden="1" x14ac:dyDescent="0.25">
      <c r="A1084">
        <v>1083</v>
      </c>
    </row>
    <row r="1085" spans="1:10" hidden="1" x14ac:dyDescent="0.25">
      <c r="A1085">
        <v>1084</v>
      </c>
      <c r="B1085" t="e">
        <f>--TEST_PARAM_GAUGE</f>
        <v>#NAME?</v>
      </c>
      <c r="E1085" t="s">
        <v>1387</v>
      </c>
    </row>
    <row r="1086" spans="1:10" hidden="1" x14ac:dyDescent="0.25">
      <c r="A1086">
        <v>1085</v>
      </c>
      <c r="B1086" t="e">
        <f>--TEST_PARAM_GAUGE.parameter_name   = "TEST"</f>
        <v>#NAME?</v>
      </c>
    </row>
    <row r="1087" spans="1:10" hidden="1" x14ac:dyDescent="0.25">
      <c r="A1087">
        <v>1086</v>
      </c>
      <c r="B1087" t="e">
        <f>--TEST_PARAM_GAUGE.arg_number</f>
        <v>#NAME?</v>
      </c>
      <c r="C1087" t="s">
        <v>1388</v>
      </c>
    </row>
    <row r="1088" spans="1:10" hidden="1" x14ac:dyDescent="0.25">
      <c r="A1088">
        <v>1087</v>
      </c>
      <c r="B1088" t="e">
        <f>--TEST_PARAM_GAUGE.input</f>
        <v>#NAME?</v>
      </c>
      <c r="D1088" t="s">
        <v>1389</v>
      </c>
    </row>
    <row r="1089" spans="1:4" hidden="1" x14ac:dyDescent="0.25">
      <c r="A1089">
        <v>1088</v>
      </c>
      <c r="B1089" t="e">
        <f>--TEST_PARAM_GAUGE.output</f>
        <v>#NAME?</v>
      </c>
      <c r="D1089" t="s">
        <v>1390</v>
      </c>
    </row>
    <row r="1090" spans="1:4" hidden="1" x14ac:dyDescent="0.25">
      <c r="A1090">
        <v>1089</v>
      </c>
    </row>
    <row r="1091" spans="1:4" hidden="1" x14ac:dyDescent="0.25">
      <c r="A1091">
        <v>1090</v>
      </c>
      <c r="B1091" t="s">
        <v>1391</v>
      </c>
    </row>
    <row r="1092" spans="1:4" hidden="1" x14ac:dyDescent="0.25">
      <c r="A1092">
        <v>1091</v>
      </c>
    </row>
    <row r="1093" spans="1:4" hidden="1" x14ac:dyDescent="0.25">
      <c r="A1093">
        <v>1092</v>
      </c>
    </row>
    <row r="1094" spans="1:4" hidden="1" x14ac:dyDescent="0.25">
      <c r="A1094">
        <v>1093</v>
      </c>
      <c r="B1094" t="s">
        <v>1392</v>
      </c>
    </row>
    <row r="1095" spans="1:4" hidden="1" x14ac:dyDescent="0.25">
      <c r="A1095">
        <v>1094</v>
      </c>
      <c r="B1095" t="s">
        <v>496</v>
      </c>
    </row>
    <row r="1096" spans="1:4" hidden="1" x14ac:dyDescent="0.25">
      <c r="A1096">
        <v>1095</v>
      </c>
      <c r="C1096" t="s">
        <v>1393</v>
      </c>
    </row>
    <row r="1097" spans="1:4" hidden="1" x14ac:dyDescent="0.25">
      <c r="A1097">
        <v>1096</v>
      </c>
      <c r="C1097" t="s">
        <v>1394</v>
      </c>
    </row>
    <row r="1098" spans="1:4" hidden="1" x14ac:dyDescent="0.25">
      <c r="A1098">
        <v>1097</v>
      </c>
      <c r="B1098" t="s">
        <v>513</v>
      </c>
    </row>
    <row r="1099" spans="1:4" hidden="1" x14ac:dyDescent="0.25">
      <c r="A1099">
        <v>1098</v>
      </c>
    </row>
    <row r="1100" spans="1:4" hidden="1" x14ac:dyDescent="0.25">
      <c r="A1100">
        <v>1099</v>
      </c>
      <c r="B1100" t="s">
        <v>1395</v>
      </c>
    </row>
    <row r="1101" spans="1:4" hidden="1" x14ac:dyDescent="0.25">
      <c r="A1101">
        <v>1100</v>
      </c>
    </row>
    <row r="1102" spans="1:4" hidden="1" x14ac:dyDescent="0.25">
      <c r="A1102">
        <v>1101</v>
      </c>
      <c r="B1102" t="s">
        <v>1396</v>
      </c>
    </row>
    <row r="1103" spans="1:4" hidden="1" x14ac:dyDescent="0.25">
      <c r="A1103">
        <v>1102</v>
      </c>
    </row>
    <row r="1104" spans="1:4" hidden="1" x14ac:dyDescent="0.25">
      <c r="A1104">
        <v>1103</v>
      </c>
      <c r="B1104" t="s">
        <v>1397</v>
      </c>
    </row>
    <row r="1105" spans="1:2" hidden="1" x14ac:dyDescent="0.25">
      <c r="A1105">
        <v>1104</v>
      </c>
      <c r="B1105" t="s">
        <v>1398</v>
      </c>
    </row>
    <row r="1106" spans="1:2" hidden="1" x14ac:dyDescent="0.25">
      <c r="A1106">
        <v>1105</v>
      </c>
      <c r="B1106" t="s">
        <v>1399</v>
      </c>
    </row>
    <row r="1107" spans="1:2" hidden="1" x14ac:dyDescent="0.25">
      <c r="A1107">
        <v>1106</v>
      </c>
      <c r="B1107" t="s">
        <v>1400</v>
      </c>
    </row>
    <row r="1108" spans="1:2" hidden="1" x14ac:dyDescent="0.25">
      <c r="A1108">
        <v>1107</v>
      </c>
      <c r="B1108" t="s">
        <v>1401</v>
      </c>
    </row>
    <row r="1109" spans="1:2" hidden="1" x14ac:dyDescent="0.25">
      <c r="A1109">
        <v>1108</v>
      </c>
      <c r="B1109" t="s">
        <v>1402</v>
      </c>
    </row>
    <row r="1110" spans="1:2" hidden="1" x14ac:dyDescent="0.25">
      <c r="A1110">
        <v>1109</v>
      </c>
      <c r="B1110" t="s">
        <v>1403</v>
      </c>
    </row>
    <row r="1111" spans="1:2" hidden="1" x14ac:dyDescent="0.25">
      <c r="A1111">
        <v>1110</v>
      </c>
      <c r="B1111" t="s">
        <v>1404</v>
      </c>
    </row>
    <row r="1112" spans="1:2" hidden="1" x14ac:dyDescent="0.25">
      <c r="A1112">
        <v>1111</v>
      </c>
      <c r="B1112" t="s">
        <v>1405</v>
      </c>
    </row>
    <row r="1113" spans="1:2" hidden="1" x14ac:dyDescent="0.25">
      <c r="A1113">
        <v>1112</v>
      </c>
      <c r="B1113" t="s">
        <v>1406</v>
      </c>
    </row>
    <row r="1114" spans="1:2" hidden="1" x14ac:dyDescent="0.25">
      <c r="A1114">
        <v>1113</v>
      </c>
      <c r="B1114" t="s">
        <v>1407</v>
      </c>
    </row>
    <row r="1115" spans="1:2" hidden="1" x14ac:dyDescent="0.25">
      <c r="A1115">
        <v>1114</v>
      </c>
      <c r="B1115" t="s">
        <v>1408</v>
      </c>
    </row>
    <row r="1116" spans="1:2" hidden="1" x14ac:dyDescent="0.25">
      <c r="A1116">
        <v>1115</v>
      </c>
      <c r="B1116" t="s">
        <v>1409</v>
      </c>
    </row>
    <row r="1117" spans="1:2" hidden="1" x14ac:dyDescent="0.25">
      <c r="A1117">
        <v>1116</v>
      </c>
      <c r="B1117" t="s">
        <v>1410</v>
      </c>
    </row>
    <row r="1118" spans="1:2" hidden="1" x14ac:dyDescent="0.25">
      <c r="A1118">
        <v>1117</v>
      </c>
      <c r="B1118" t="s">
        <v>1411</v>
      </c>
    </row>
    <row r="1119" spans="1:2" hidden="1" x14ac:dyDescent="0.25">
      <c r="A1119">
        <v>1118</v>
      </c>
      <c r="B1119" t="s">
        <v>1412</v>
      </c>
    </row>
    <row r="1120" spans="1:2" hidden="1" x14ac:dyDescent="0.25">
      <c r="A1120">
        <v>1119</v>
      </c>
      <c r="B1120" t="s">
        <v>1413</v>
      </c>
    </row>
    <row r="1121" spans="1:2" hidden="1" x14ac:dyDescent="0.25">
      <c r="A1121">
        <v>1120</v>
      </c>
      <c r="B1121" t="s">
        <v>1414</v>
      </c>
    </row>
    <row r="1122" spans="1:2" hidden="1" x14ac:dyDescent="0.25">
      <c r="A1122">
        <v>1121</v>
      </c>
      <c r="B1122" t="s">
        <v>1415</v>
      </c>
    </row>
    <row r="1123" spans="1:2" hidden="1" x14ac:dyDescent="0.25">
      <c r="A1123">
        <v>1122</v>
      </c>
      <c r="B1123" t="s">
        <v>1416</v>
      </c>
    </row>
    <row r="1124" spans="1:2" hidden="1" x14ac:dyDescent="0.25">
      <c r="A1124">
        <v>1123</v>
      </c>
      <c r="B1124" t="s">
        <v>1417</v>
      </c>
    </row>
    <row r="1125" spans="1:2" hidden="1" x14ac:dyDescent="0.25">
      <c r="A1125">
        <v>1124</v>
      </c>
      <c r="B1125" t="s">
        <v>1418</v>
      </c>
    </row>
    <row r="1126" spans="1:2" hidden="1" x14ac:dyDescent="0.25">
      <c r="A1126">
        <v>1125</v>
      </c>
      <c r="B1126" t="s">
        <v>1419</v>
      </c>
    </row>
    <row r="1127" spans="1:2" hidden="1" x14ac:dyDescent="0.25">
      <c r="A1127">
        <v>1126</v>
      </c>
      <c r="B1127" t="s">
        <v>1420</v>
      </c>
    </row>
    <row r="1128" spans="1:2" hidden="1" x14ac:dyDescent="0.25">
      <c r="A1128">
        <v>1127</v>
      </c>
      <c r="B1128" t="s">
        <v>1421</v>
      </c>
    </row>
    <row r="1129" spans="1:2" hidden="1" x14ac:dyDescent="0.25">
      <c r="A1129">
        <v>1128</v>
      </c>
      <c r="B1129" t="s">
        <v>1422</v>
      </c>
    </row>
    <row r="1130" spans="1:2" hidden="1" x14ac:dyDescent="0.25">
      <c r="A1130">
        <v>1129</v>
      </c>
      <c r="B1130" t="s">
        <v>1423</v>
      </c>
    </row>
    <row r="1131" spans="1:2" hidden="1" x14ac:dyDescent="0.25">
      <c r="A1131">
        <v>1130</v>
      </c>
      <c r="B1131" t="s">
        <v>1424</v>
      </c>
    </row>
    <row r="1132" spans="1:2" hidden="1" x14ac:dyDescent="0.25">
      <c r="A1132">
        <v>1131</v>
      </c>
      <c r="B1132" t="s">
        <v>1425</v>
      </c>
    </row>
    <row r="1133" spans="1:2" hidden="1" x14ac:dyDescent="0.25">
      <c r="A1133">
        <v>1132</v>
      </c>
      <c r="B1133" t="s">
        <v>1426</v>
      </c>
    </row>
    <row r="1134" spans="1:2" hidden="1" x14ac:dyDescent="0.25">
      <c r="A1134">
        <v>1133</v>
      </c>
      <c r="B1134" t="s">
        <v>1427</v>
      </c>
    </row>
    <row r="1135" spans="1:2" hidden="1" x14ac:dyDescent="0.25">
      <c r="A1135">
        <v>1134</v>
      </c>
      <c r="B1135" t="s">
        <v>1428</v>
      </c>
    </row>
    <row r="1136" spans="1:2" hidden="1" x14ac:dyDescent="0.25">
      <c r="A1136">
        <v>1135</v>
      </c>
      <c r="B1136" t="s">
        <v>1429</v>
      </c>
    </row>
    <row r="1137" spans="1:2" hidden="1" x14ac:dyDescent="0.25">
      <c r="A1137">
        <v>1136</v>
      </c>
      <c r="B1137" t="s">
        <v>1430</v>
      </c>
    </row>
    <row r="1138" spans="1:2" hidden="1" x14ac:dyDescent="0.25">
      <c r="A1138">
        <v>1137</v>
      </c>
      <c r="B1138" t="s">
        <v>1431</v>
      </c>
    </row>
    <row r="1139" spans="1:2" hidden="1" x14ac:dyDescent="0.25">
      <c r="A1139">
        <v>1138</v>
      </c>
      <c r="B1139" t="s">
        <v>1432</v>
      </c>
    </row>
    <row r="1140" spans="1:2" hidden="1" x14ac:dyDescent="0.25">
      <c r="A1140">
        <v>1139</v>
      </c>
      <c r="B1140" t="s">
        <v>1433</v>
      </c>
    </row>
    <row r="1141" spans="1:2" hidden="1" x14ac:dyDescent="0.25">
      <c r="A1141">
        <v>1140</v>
      </c>
      <c r="B1141" t="s">
        <v>1434</v>
      </c>
    </row>
    <row r="1142" spans="1:2" hidden="1" x14ac:dyDescent="0.25">
      <c r="A1142">
        <v>1141</v>
      </c>
      <c r="B1142" t="s">
        <v>1435</v>
      </c>
    </row>
    <row r="1143" spans="1:2" hidden="1" x14ac:dyDescent="0.25">
      <c r="A1143">
        <v>1142</v>
      </c>
      <c r="B1143" t="s">
        <v>1436</v>
      </c>
    </row>
    <row r="1144" spans="1:2" hidden="1" x14ac:dyDescent="0.25">
      <c r="A1144">
        <v>1143</v>
      </c>
      <c r="B1144" t="s">
        <v>1437</v>
      </c>
    </row>
    <row r="1145" spans="1:2" hidden="1" x14ac:dyDescent="0.25">
      <c r="A1145">
        <v>1144</v>
      </c>
      <c r="B1145" t="s">
        <v>1438</v>
      </c>
    </row>
    <row r="1146" spans="1:2" hidden="1" x14ac:dyDescent="0.25">
      <c r="A1146">
        <v>1145</v>
      </c>
      <c r="B1146" t="s">
        <v>1439</v>
      </c>
    </row>
    <row r="1147" spans="1:2" hidden="1" x14ac:dyDescent="0.25">
      <c r="A1147">
        <v>1146</v>
      </c>
      <c r="B1147" t="s">
        <v>1440</v>
      </c>
    </row>
    <row r="1148" spans="1:2" hidden="1" x14ac:dyDescent="0.25">
      <c r="A1148">
        <v>1147</v>
      </c>
      <c r="B1148" t="s">
        <v>1441</v>
      </c>
    </row>
    <row r="1149" spans="1:2" hidden="1" x14ac:dyDescent="0.25">
      <c r="A1149">
        <v>1148</v>
      </c>
      <c r="B1149" t="s">
        <v>1442</v>
      </c>
    </row>
    <row r="1150" spans="1:2" hidden="1" x14ac:dyDescent="0.25">
      <c r="A1150">
        <v>1149</v>
      </c>
      <c r="B1150" t="s">
        <v>1443</v>
      </c>
    </row>
    <row r="1151" spans="1:2" hidden="1" x14ac:dyDescent="0.25">
      <c r="A1151">
        <v>1150</v>
      </c>
    </row>
    <row r="1152" spans="1:2" hidden="1" x14ac:dyDescent="0.25">
      <c r="A1152">
        <v>1151</v>
      </c>
      <c r="B1152" t="s">
        <v>1444</v>
      </c>
    </row>
  </sheetData>
  <autoFilter ref="A1:J1152" xr:uid="{0F21376F-BB59-43E4-BB09-3926D69A1AF4}">
    <filterColumn colId="1">
      <customFilters>
        <customFilter val="*arg_number*"/>
        <customFilter val="*parameter_name*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A091F-FE41-4F1D-AB71-C5A65960CB10}">
  <dimension ref="A1:C221"/>
  <sheetViews>
    <sheetView zoomScale="115" zoomScaleNormal="115" workbookViewId="0">
      <selection activeCell="A2" sqref="A2"/>
    </sheetView>
  </sheetViews>
  <sheetFormatPr baseColWidth="10" defaultRowHeight="15" x14ac:dyDescent="0.25"/>
  <cols>
    <col min="2" max="2" width="48.7109375" bestFit="1" customWidth="1"/>
  </cols>
  <sheetData>
    <row r="1" spans="1:2" x14ac:dyDescent="0.25">
      <c r="A1">
        <v>3000</v>
      </c>
      <c r="B1" t="s">
        <v>261</v>
      </c>
    </row>
    <row r="2" spans="1:2" x14ac:dyDescent="0.25">
      <c r="A2">
        <f>A1+1</f>
        <v>3001</v>
      </c>
      <c r="B2" t="s">
        <v>262</v>
      </c>
    </row>
    <row r="3" spans="1:2" x14ac:dyDescent="0.25">
      <c r="A3">
        <f t="shared" ref="A3:A66" si="0">A2+1</f>
        <v>3002</v>
      </c>
      <c r="B3" t="s">
        <v>263</v>
      </c>
    </row>
    <row r="4" spans="1:2" x14ac:dyDescent="0.25">
      <c r="A4">
        <f t="shared" si="0"/>
        <v>3003</v>
      </c>
      <c r="B4" t="s">
        <v>264</v>
      </c>
    </row>
    <row r="5" spans="1:2" x14ac:dyDescent="0.25">
      <c r="A5">
        <f t="shared" si="0"/>
        <v>3004</v>
      </c>
      <c r="B5" t="s">
        <v>265</v>
      </c>
    </row>
    <row r="6" spans="1:2" x14ac:dyDescent="0.25">
      <c r="A6">
        <f t="shared" si="0"/>
        <v>3005</v>
      </c>
      <c r="B6" t="s">
        <v>266</v>
      </c>
    </row>
    <row r="7" spans="1:2" x14ac:dyDescent="0.25">
      <c r="A7">
        <f t="shared" si="0"/>
        <v>3006</v>
      </c>
      <c r="B7" t="s">
        <v>267</v>
      </c>
    </row>
    <row r="8" spans="1:2" x14ac:dyDescent="0.25">
      <c r="A8">
        <f t="shared" si="0"/>
        <v>3007</v>
      </c>
      <c r="B8" t="s">
        <v>268</v>
      </c>
    </row>
    <row r="9" spans="1:2" x14ac:dyDescent="0.25">
      <c r="A9">
        <f t="shared" si="0"/>
        <v>3008</v>
      </c>
      <c r="B9" t="s">
        <v>269</v>
      </c>
    </row>
    <row r="10" spans="1:2" x14ac:dyDescent="0.25">
      <c r="A10">
        <f t="shared" si="0"/>
        <v>3009</v>
      </c>
      <c r="B10" s="2" t="s">
        <v>270</v>
      </c>
    </row>
    <row r="11" spans="1:2" x14ac:dyDescent="0.25">
      <c r="A11">
        <f t="shared" si="0"/>
        <v>3010</v>
      </c>
      <c r="B11" t="s">
        <v>271</v>
      </c>
    </row>
    <row r="12" spans="1:2" x14ac:dyDescent="0.25">
      <c r="A12">
        <f t="shared" si="0"/>
        <v>3011</v>
      </c>
      <c r="B12" t="s">
        <v>272</v>
      </c>
    </row>
    <row r="13" spans="1:2" x14ac:dyDescent="0.25">
      <c r="A13">
        <f t="shared" si="0"/>
        <v>3012</v>
      </c>
      <c r="B13" t="s">
        <v>273</v>
      </c>
    </row>
    <row r="14" spans="1:2" x14ac:dyDescent="0.25">
      <c r="A14">
        <f t="shared" si="0"/>
        <v>3013</v>
      </c>
      <c r="B14" t="s">
        <v>274</v>
      </c>
    </row>
    <row r="15" spans="1:2" x14ac:dyDescent="0.25">
      <c r="A15">
        <f t="shared" si="0"/>
        <v>3014</v>
      </c>
      <c r="B15" t="s">
        <v>275</v>
      </c>
    </row>
    <row r="16" spans="1:2" x14ac:dyDescent="0.25">
      <c r="A16">
        <f t="shared" si="0"/>
        <v>3015</v>
      </c>
      <c r="B16" t="s">
        <v>276</v>
      </c>
    </row>
    <row r="17" spans="1:2" x14ac:dyDescent="0.25">
      <c r="A17">
        <f t="shared" si="0"/>
        <v>3016</v>
      </c>
      <c r="B17" t="s">
        <v>277</v>
      </c>
    </row>
    <row r="18" spans="1:2" x14ac:dyDescent="0.25">
      <c r="A18">
        <f t="shared" si="0"/>
        <v>3017</v>
      </c>
      <c r="B18" t="s">
        <v>278</v>
      </c>
    </row>
    <row r="19" spans="1:2" x14ac:dyDescent="0.25">
      <c r="A19">
        <f t="shared" si="0"/>
        <v>3018</v>
      </c>
      <c r="B19" t="s">
        <v>279</v>
      </c>
    </row>
    <row r="20" spans="1:2" x14ac:dyDescent="0.25">
      <c r="A20">
        <f t="shared" si="0"/>
        <v>3019</v>
      </c>
      <c r="B20" t="s">
        <v>280</v>
      </c>
    </row>
    <row r="21" spans="1:2" x14ac:dyDescent="0.25">
      <c r="A21">
        <f t="shared" si="0"/>
        <v>3020</v>
      </c>
      <c r="B21" t="s">
        <v>281</v>
      </c>
    </row>
    <row r="22" spans="1:2" x14ac:dyDescent="0.25">
      <c r="A22">
        <f t="shared" si="0"/>
        <v>3021</v>
      </c>
      <c r="B22" t="s">
        <v>282</v>
      </c>
    </row>
    <row r="23" spans="1:2" x14ac:dyDescent="0.25">
      <c r="A23">
        <f t="shared" si="0"/>
        <v>3022</v>
      </c>
      <c r="B23" t="s">
        <v>283</v>
      </c>
    </row>
    <row r="24" spans="1:2" x14ac:dyDescent="0.25">
      <c r="A24">
        <f t="shared" si="0"/>
        <v>3023</v>
      </c>
      <c r="B24" t="s">
        <v>284</v>
      </c>
    </row>
    <row r="25" spans="1:2" x14ac:dyDescent="0.25">
      <c r="A25">
        <f t="shared" si="0"/>
        <v>3024</v>
      </c>
      <c r="B25" t="s">
        <v>285</v>
      </c>
    </row>
    <row r="26" spans="1:2" x14ac:dyDescent="0.25">
      <c r="A26">
        <f t="shared" si="0"/>
        <v>3025</v>
      </c>
      <c r="B26" t="s">
        <v>286</v>
      </c>
    </row>
    <row r="27" spans="1:2" x14ac:dyDescent="0.25">
      <c r="A27">
        <f t="shared" si="0"/>
        <v>3026</v>
      </c>
      <c r="B27" t="s">
        <v>287</v>
      </c>
    </row>
    <row r="28" spans="1:2" x14ac:dyDescent="0.25">
      <c r="A28">
        <f t="shared" si="0"/>
        <v>3027</v>
      </c>
      <c r="B28" t="s">
        <v>288</v>
      </c>
    </row>
    <row r="29" spans="1:2" x14ac:dyDescent="0.25">
      <c r="A29">
        <f t="shared" si="0"/>
        <v>3028</v>
      </c>
      <c r="B29" t="s">
        <v>289</v>
      </c>
    </row>
    <row r="30" spans="1:2" x14ac:dyDescent="0.25">
      <c r="A30">
        <f t="shared" si="0"/>
        <v>3029</v>
      </c>
      <c r="B30" t="s">
        <v>290</v>
      </c>
    </row>
    <row r="31" spans="1:2" x14ac:dyDescent="0.25">
      <c r="A31">
        <f t="shared" si="0"/>
        <v>3030</v>
      </c>
      <c r="B31" t="s">
        <v>291</v>
      </c>
    </row>
    <row r="32" spans="1:2" x14ac:dyDescent="0.25">
      <c r="A32">
        <f t="shared" si="0"/>
        <v>3031</v>
      </c>
      <c r="B32" t="s">
        <v>292</v>
      </c>
    </row>
    <row r="33" spans="1:2" x14ac:dyDescent="0.25">
      <c r="A33">
        <f t="shared" si="0"/>
        <v>3032</v>
      </c>
      <c r="B33" t="s">
        <v>293</v>
      </c>
    </row>
    <row r="34" spans="1:2" x14ac:dyDescent="0.25">
      <c r="A34">
        <f t="shared" si="0"/>
        <v>3033</v>
      </c>
      <c r="B34" t="s">
        <v>294</v>
      </c>
    </row>
    <row r="35" spans="1:2" x14ac:dyDescent="0.25">
      <c r="A35">
        <f t="shared" si="0"/>
        <v>3034</v>
      </c>
      <c r="B35" t="s">
        <v>295</v>
      </c>
    </row>
    <row r="36" spans="1:2" x14ac:dyDescent="0.25">
      <c r="A36">
        <f t="shared" si="0"/>
        <v>3035</v>
      </c>
      <c r="B36" t="s">
        <v>296</v>
      </c>
    </row>
    <row r="37" spans="1:2" x14ac:dyDescent="0.25">
      <c r="A37">
        <f t="shared" si="0"/>
        <v>3036</v>
      </c>
      <c r="B37" t="s">
        <v>297</v>
      </c>
    </row>
    <row r="38" spans="1:2" x14ac:dyDescent="0.25">
      <c r="A38">
        <f t="shared" si="0"/>
        <v>3037</v>
      </c>
      <c r="B38" t="s">
        <v>298</v>
      </c>
    </row>
    <row r="39" spans="1:2" x14ac:dyDescent="0.25">
      <c r="A39">
        <f t="shared" si="0"/>
        <v>3038</v>
      </c>
      <c r="B39" t="s">
        <v>299</v>
      </c>
    </row>
    <row r="40" spans="1:2" x14ac:dyDescent="0.25">
      <c r="A40">
        <f t="shared" si="0"/>
        <v>3039</v>
      </c>
      <c r="B40" t="s">
        <v>300</v>
      </c>
    </row>
    <row r="41" spans="1:2" x14ac:dyDescent="0.25">
      <c r="A41">
        <f t="shared" si="0"/>
        <v>3040</v>
      </c>
      <c r="B41" t="s">
        <v>301</v>
      </c>
    </row>
    <row r="42" spans="1:2" x14ac:dyDescent="0.25">
      <c r="A42">
        <f t="shared" si="0"/>
        <v>3041</v>
      </c>
      <c r="B42" t="s">
        <v>302</v>
      </c>
    </row>
    <row r="43" spans="1:2" x14ac:dyDescent="0.25">
      <c r="A43">
        <f t="shared" si="0"/>
        <v>3042</v>
      </c>
      <c r="B43" t="s">
        <v>303</v>
      </c>
    </row>
    <row r="44" spans="1:2" x14ac:dyDescent="0.25">
      <c r="A44">
        <f t="shared" si="0"/>
        <v>3043</v>
      </c>
      <c r="B44" t="s">
        <v>304</v>
      </c>
    </row>
    <row r="45" spans="1:2" x14ac:dyDescent="0.25">
      <c r="A45">
        <f t="shared" si="0"/>
        <v>3044</v>
      </c>
      <c r="B45" t="s">
        <v>305</v>
      </c>
    </row>
    <row r="46" spans="1:2" x14ac:dyDescent="0.25">
      <c r="A46">
        <f t="shared" si="0"/>
        <v>3045</v>
      </c>
      <c r="B46" t="s">
        <v>306</v>
      </c>
    </row>
    <row r="47" spans="1:2" x14ac:dyDescent="0.25">
      <c r="A47">
        <f t="shared" si="0"/>
        <v>3046</v>
      </c>
      <c r="B47" t="s">
        <v>307</v>
      </c>
    </row>
    <row r="48" spans="1:2" x14ac:dyDescent="0.25">
      <c r="A48">
        <f t="shared" si="0"/>
        <v>3047</v>
      </c>
      <c r="B48" t="s">
        <v>308</v>
      </c>
    </row>
    <row r="49" spans="1:2" x14ac:dyDescent="0.25">
      <c r="A49">
        <f t="shared" si="0"/>
        <v>3048</v>
      </c>
      <c r="B49" t="s">
        <v>309</v>
      </c>
    </row>
    <row r="50" spans="1:2" x14ac:dyDescent="0.25">
      <c r="A50">
        <f t="shared" si="0"/>
        <v>3049</v>
      </c>
      <c r="B50" t="s">
        <v>310</v>
      </c>
    </row>
    <row r="51" spans="1:2" x14ac:dyDescent="0.25">
      <c r="A51">
        <f t="shared" si="0"/>
        <v>3050</v>
      </c>
      <c r="B51" t="s">
        <v>311</v>
      </c>
    </row>
    <row r="52" spans="1:2" x14ac:dyDescent="0.25">
      <c r="A52">
        <f t="shared" si="0"/>
        <v>3051</v>
      </c>
      <c r="B52" t="s">
        <v>312</v>
      </c>
    </row>
    <row r="53" spans="1:2" x14ac:dyDescent="0.25">
      <c r="A53">
        <f t="shared" si="0"/>
        <v>3052</v>
      </c>
      <c r="B53" t="s">
        <v>313</v>
      </c>
    </row>
    <row r="54" spans="1:2" x14ac:dyDescent="0.25">
      <c r="A54">
        <f t="shared" si="0"/>
        <v>3053</v>
      </c>
      <c r="B54" t="s">
        <v>314</v>
      </c>
    </row>
    <row r="55" spans="1:2" x14ac:dyDescent="0.25">
      <c r="A55">
        <f t="shared" si="0"/>
        <v>3054</v>
      </c>
      <c r="B55" t="s">
        <v>315</v>
      </c>
    </row>
    <row r="56" spans="1:2" x14ac:dyDescent="0.25">
      <c r="A56">
        <f t="shared" si="0"/>
        <v>3055</v>
      </c>
      <c r="B56" t="s">
        <v>316</v>
      </c>
    </row>
    <row r="57" spans="1:2" x14ac:dyDescent="0.25">
      <c r="A57">
        <f t="shared" si="0"/>
        <v>3056</v>
      </c>
      <c r="B57" t="s">
        <v>317</v>
      </c>
    </row>
    <row r="58" spans="1:2" x14ac:dyDescent="0.25">
      <c r="A58">
        <f t="shared" si="0"/>
        <v>3057</v>
      </c>
      <c r="B58" t="s">
        <v>318</v>
      </c>
    </row>
    <row r="59" spans="1:2" x14ac:dyDescent="0.25">
      <c r="A59">
        <f t="shared" si="0"/>
        <v>3058</v>
      </c>
      <c r="B59" t="s">
        <v>319</v>
      </c>
    </row>
    <row r="60" spans="1:2" x14ac:dyDescent="0.25">
      <c r="A60">
        <f t="shared" si="0"/>
        <v>3059</v>
      </c>
      <c r="B60" t="s">
        <v>320</v>
      </c>
    </row>
    <row r="61" spans="1:2" x14ac:dyDescent="0.25">
      <c r="A61">
        <f t="shared" si="0"/>
        <v>3060</v>
      </c>
      <c r="B61" t="s">
        <v>321</v>
      </c>
    </row>
    <row r="62" spans="1:2" x14ac:dyDescent="0.25">
      <c r="A62">
        <f t="shared" si="0"/>
        <v>3061</v>
      </c>
      <c r="B62" t="s">
        <v>322</v>
      </c>
    </row>
    <row r="63" spans="1:2" x14ac:dyDescent="0.25">
      <c r="A63">
        <f t="shared" si="0"/>
        <v>3062</v>
      </c>
      <c r="B63" t="s">
        <v>323</v>
      </c>
    </row>
    <row r="64" spans="1:2" x14ac:dyDescent="0.25">
      <c r="A64">
        <f t="shared" si="0"/>
        <v>3063</v>
      </c>
      <c r="B64" t="s">
        <v>324</v>
      </c>
    </row>
    <row r="65" spans="1:2" x14ac:dyDescent="0.25">
      <c r="A65">
        <f t="shared" si="0"/>
        <v>3064</v>
      </c>
      <c r="B65" t="s">
        <v>325</v>
      </c>
    </row>
    <row r="66" spans="1:2" x14ac:dyDescent="0.25">
      <c r="A66">
        <f t="shared" si="0"/>
        <v>3065</v>
      </c>
      <c r="B66" t="s">
        <v>326</v>
      </c>
    </row>
    <row r="67" spans="1:2" x14ac:dyDescent="0.25">
      <c r="A67">
        <f t="shared" ref="A67:A130" si="1">A66+1</f>
        <v>3066</v>
      </c>
      <c r="B67" t="s">
        <v>327</v>
      </c>
    </row>
    <row r="68" spans="1:2" x14ac:dyDescent="0.25">
      <c r="A68">
        <f t="shared" si="1"/>
        <v>3067</v>
      </c>
      <c r="B68" t="s">
        <v>328</v>
      </c>
    </row>
    <row r="69" spans="1:2" x14ac:dyDescent="0.25">
      <c r="A69">
        <f t="shared" si="1"/>
        <v>3068</v>
      </c>
      <c r="B69" t="s">
        <v>329</v>
      </c>
    </row>
    <row r="70" spans="1:2" x14ac:dyDescent="0.25">
      <c r="A70">
        <f t="shared" si="1"/>
        <v>3069</v>
      </c>
      <c r="B70" t="s">
        <v>330</v>
      </c>
    </row>
    <row r="71" spans="1:2" x14ac:dyDescent="0.25">
      <c r="A71">
        <f t="shared" si="1"/>
        <v>3070</v>
      </c>
      <c r="B71" t="s">
        <v>331</v>
      </c>
    </row>
    <row r="72" spans="1:2" x14ac:dyDescent="0.25">
      <c r="A72">
        <f t="shared" si="1"/>
        <v>3071</v>
      </c>
      <c r="B72" t="s">
        <v>332</v>
      </c>
    </row>
    <row r="73" spans="1:2" x14ac:dyDescent="0.25">
      <c r="A73">
        <f t="shared" si="1"/>
        <v>3072</v>
      </c>
      <c r="B73" t="s">
        <v>333</v>
      </c>
    </row>
    <row r="74" spans="1:2" x14ac:dyDescent="0.25">
      <c r="A74">
        <f t="shared" si="1"/>
        <v>3073</v>
      </c>
      <c r="B74" t="s">
        <v>334</v>
      </c>
    </row>
    <row r="75" spans="1:2" x14ac:dyDescent="0.25">
      <c r="A75">
        <f t="shared" si="1"/>
        <v>3074</v>
      </c>
      <c r="B75" t="s">
        <v>335</v>
      </c>
    </row>
    <row r="76" spans="1:2" x14ac:dyDescent="0.25">
      <c r="A76">
        <f t="shared" si="1"/>
        <v>3075</v>
      </c>
      <c r="B76" t="s">
        <v>336</v>
      </c>
    </row>
    <row r="77" spans="1:2" x14ac:dyDescent="0.25">
      <c r="A77">
        <f t="shared" si="1"/>
        <v>3076</v>
      </c>
      <c r="B77" t="s">
        <v>337</v>
      </c>
    </row>
    <row r="78" spans="1:2" x14ac:dyDescent="0.25">
      <c r="A78">
        <f t="shared" si="1"/>
        <v>3077</v>
      </c>
      <c r="B78" t="s">
        <v>338</v>
      </c>
    </row>
    <row r="79" spans="1:2" x14ac:dyDescent="0.25">
      <c r="A79">
        <f t="shared" si="1"/>
        <v>3078</v>
      </c>
      <c r="B79" t="s">
        <v>339</v>
      </c>
    </row>
    <row r="80" spans="1:2" x14ac:dyDescent="0.25">
      <c r="A80">
        <f t="shared" si="1"/>
        <v>3079</v>
      </c>
      <c r="B80" t="s">
        <v>340</v>
      </c>
    </row>
    <row r="81" spans="1:2" x14ac:dyDescent="0.25">
      <c r="A81">
        <f t="shared" si="1"/>
        <v>3080</v>
      </c>
      <c r="B81" t="s">
        <v>341</v>
      </c>
    </row>
    <row r="82" spans="1:2" x14ac:dyDescent="0.25">
      <c r="A82">
        <f t="shared" si="1"/>
        <v>3081</v>
      </c>
      <c r="B82" t="s">
        <v>342</v>
      </c>
    </row>
    <row r="83" spans="1:2" x14ac:dyDescent="0.25">
      <c r="A83">
        <f t="shared" si="1"/>
        <v>3082</v>
      </c>
      <c r="B83" t="s">
        <v>343</v>
      </c>
    </row>
    <row r="84" spans="1:2" x14ac:dyDescent="0.25">
      <c r="A84">
        <f t="shared" si="1"/>
        <v>3083</v>
      </c>
      <c r="B84" t="s">
        <v>344</v>
      </c>
    </row>
    <row r="85" spans="1:2" x14ac:dyDescent="0.25">
      <c r="A85">
        <f t="shared" si="1"/>
        <v>3084</v>
      </c>
      <c r="B85" t="s">
        <v>345</v>
      </c>
    </row>
    <row r="86" spans="1:2" x14ac:dyDescent="0.25">
      <c r="A86">
        <f t="shared" si="1"/>
        <v>3085</v>
      </c>
      <c r="B86" t="s">
        <v>346</v>
      </c>
    </row>
    <row r="87" spans="1:2" x14ac:dyDescent="0.25">
      <c r="A87">
        <f t="shared" si="1"/>
        <v>3086</v>
      </c>
      <c r="B87" t="s">
        <v>347</v>
      </c>
    </row>
    <row r="88" spans="1:2" x14ac:dyDescent="0.25">
      <c r="A88">
        <f t="shared" si="1"/>
        <v>3087</v>
      </c>
      <c r="B88" t="s">
        <v>348</v>
      </c>
    </row>
    <row r="89" spans="1:2" x14ac:dyDescent="0.25">
      <c r="A89">
        <f t="shared" si="1"/>
        <v>3088</v>
      </c>
      <c r="B89" t="s">
        <v>349</v>
      </c>
    </row>
    <row r="90" spans="1:2" x14ac:dyDescent="0.25">
      <c r="A90">
        <f t="shared" si="1"/>
        <v>3089</v>
      </c>
      <c r="B90" t="s">
        <v>350</v>
      </c>
    </row>
    <row r="91" spans="1:2" x14ac:dyDescent="0.25">
      <c r="A91">
        <f t="shared" si="1"/>
        <v>3090</v>
      </c>
      <c r="B91" t="s">
        <v>351</v>
      </c>
    </row>
    <row r="92" spans="1:2" x14ac:dyDescent="0.25">
      <c r="A92">
        <f t="shared" si="1"/>
        <v>3091</v>
      </c>
      <c r="B92" t="s">
        <v>352</v>
      </c>
    </row>
    <row r="93" spans="1:2" x14ac:dyDescent="0.25">
      <c r="A93">
        <f t="shared" si="1"/>
        <v>3092</v>
      </c>
      <c r="B93" t="s">
        <v>353</v>
      </c>
    </row>
    <row r="94" spans="1:2" x14ac:dyDescent="0.25">
      <c r="A94">
        <f t="shared" si="1"/>
        <v>3093</v>
      </c>
      <c r="B94" t="s">
        <v>354</v>
      </c>
    </row>
    <row r="95" spans="1:2" x14ac:dyDescent="0.25">
      <c r="A95">
        <f t="shared" si="1"/>
        <v>3094</v>
      </c>
      <c r="B95" t="s">
        <v>355</v>
      </c>
    </row>
    <row r="96" spans="1:2" x14ac:dyDescent="0.25">
      <c r="A96">
        <f t="shared" si="1"/>
        <v>3095</v>
      </c>
      <c r="B96" t="s">
        <v>356</v>
      </c>
    </row>
    <row r="97" spans="1:2" x14ac:dyDescent="0.25">
      <c r="A97">
        <f t="shared" si="1"/>
        <v>3096</v>
      </c>
      <c r="B97" t="s">
        <v>357</v>
      </c>
    </row>
    <row r="98" spans="1:2" x14ac:dyDescent="0.25">
      <c r="A98">
        <f t="shared" si="1"/>
        <v>3097</v>
      </c>
      <c r="B98" t="s">
        <v>358</v>
      </c>
    </row>
    <row r="99" spans="1:2" x14ac:dyDescent="0.25">
      <c r="A99">
        <f t="shared" si="1"/>
        <v>3098</v>
      </c>
      <c r="B99" t="s">
        <v>359</v>
      </c>
    </row>
    <row r="100" spans="1:2" x14ac:dyDescent="0.25">
      <c r="A100">
        <f t="shared" si="1"/>
        <v>3099</v>
      </c>
      <c r="B100" t="s">
        <v>360</v>
      </c>
    </row>
    <row r="101" spans="1:2" x14ac:dyDescent="0.25">
      <c r="A101">
        <f t="shared" si="1"/>
        <v>3100</v>
      </c>
      <c r="B101" t="s">
        <v>361</v>
      </c>
    </row>
    <row r="102" spans="1:2" x14ac:dyDescent="0.25">
      <c r="A102">
        <f t="shared" si="1"/>
        <v>3101</v>
      </c>
      <c r="B102" t="s">
        <v>362</v>
      </c>
    </row>
    <row r="103" spans="1:2" x14ac:dyDescent="0.25">
      <c r="A103">
        <f t="shared" si="1"/>
        <v>3102</v>
      </c>
      <c r="B103" t="s">
        <v>363</v>
      </c>
    </row>
    <row r="104" spans="1:2" x14ac:dyDescent="0.25">
      <c r="A104">
        <f t="shared" si="1"/>
        <v>3103</v>
      </c>
      <c r="B104" t="s">
        <v>364</v>
      </c>
    </row>
    <row r="105" spans="1:2" x14ac:dyDescent="0.25">
      <c r="A105">
        <f t="shared" si="1"/>
        <v>3104</v>
      </c>
      <c r="B105" t="s">
        <v>365</v>
      </c>
    </row>
    <row r="106" spans="1:2" x14ac:dyDescent="0.25">
      <c r="A106">
        <f t="shared" si="1"/>
        <v>3105</v>
      </c>
      <c r="B106" t="s">
        <v>366</v>
      </c>
    </row>
    <row r="107" spans="1:2" x14ac:dyDescent="0.25">
      <c r="A107">
        <f t="shared" si="1"/>
        <v>3106</v>
      </c>
      <c r="B107" t="s">
        <v>367</v>
      </c>
    </row>
    <row r="108" spans="1:2" x14ac:dyDescent="0.25">
      <c r="A108">
        <f t="shared" si="1"/>
        <v>3107</v>
      </c>
      <c r="B108" t="s">
        <v>368</v>
      </c>
    </row>
    <row r="109" spans="1:2" x14ac:dyDescent="0.25">
      <c r="A109">
        <f t="shared" si="1"/>
        <v>3108</v>
      </c>
      <c r="B109" t="s">
        <v>369</v>
      </c>
    </row>
    <row r="110" spans="1:2" x14ac:dyDescent="0.25">
      <c r="A110">
        <f t="shared" si="1"/>
        <v>3109</v>
      </c>
      <c r="B110" t="s">
        <v>370</v>
      </c>
    </row>
    <row r="111" spans="1:2" x14ac:dyDescent="0.25">
      <c r="A111">
        <f t="shared" si="1"/>
        <v>3110</v>
      </c>
      <c r="B111" t="s">
        <v>371</v>
      </c>
    </row>
    <row r="112" spans="1:2" x14ac:dyDescent="0.25">
      <c r="A112">
        <f t="shared" si="1"/>
        <v>3111</v>
      </c>
      <c r="B112" t="s">
        <v>372</v>
      </c>
    </row>
    <row r="113" spans="1:2" x14ac:dyDescent="0.25">
      <c r="A113">
        <f t="shared" si="1"/>
        <v>3112</v>
      </c>
      <c r="B113" t="s">
        <v>373</v>
      </c>
    </row>
    <row r="114" spans="1:2" x14ac:dyDescent="0.25">
      <c r="A114">
        <f t="shared" si="1"/>
        <v>3113</v>
      </c>
      <c r="B114" t="s">
        <v>374</v>
      </c>
    </row>
    <row r="115" spans="1:2" x14ac:dyDescent="0.25">
      <c r="A115">
        <f t="shared" si="1"/>
        <v>3114</v>
      </c>
      <c r="B115" t="s">
        <v>375</v>
      </c>
    </row>
    <row r="116" spans="1:2" x14ac:dyDescent="0.25">
      <c r="A116">
        <f t="shared" si="1"/>
        <v>3115</v>
      </c>
      <c r="B116" s="2" t="s">
        <v>376</v>
      </c>
    </row>
    <row r="117" spans="1:2" x14ac:dyDescent="0.25">
      <c r="A117">
        <f t="shared" si="1"/>
        <v>3116</v>
      </c>
      <c r="B117" t="s">
        <v>377</v>
      </c>
    </row>
    <row r="118" spans="1:2" x14ac:dyDescent="0.25">
      <c r="A118">
        <f t="shared" si="1"/>
        <v>3117</v>
      </c>
      <c r="B118" t="s">
        <v>378</v>
      </c>
    </row>
    <row r="119" spans="1:2" x14ac:dyDescent="0.25">
      <c r="A119">
        <f t="shared" si="1"/>
        <v>3118</v>
      </c>
      <c r="B119" t="s">
        <v>379</v>
      </c>
    </row>
    <row r="120" spans="1:2" x14ac:dyDescent="0.25">
      <c r="A120">
        <f t="shared" si="1"/>
        <v>3119</v>
      </c>
      <c r="B120" t="s">
        <v>380</v>
      </c>
    </row>
    <row r="121" spans="1:2" x14ac:dyDescent="0.25">
      <c r="A121">
        <f t="shared" si="1"/>
        <v>3120</v>
      </c>
      <c r="B121" t="s">
        <v>381</v>
      </c>
    </row>
    <row r="122" spans="1:2" x14ac:dyDescent="0.25">
      <c r="A122">
        <f t="shared" si="1"/>
        <v>3121</v>
      </c>
      <c r="B122" t="s">
        <v>382</v>
      </c>
    </row>
    <row r="123" spans="1:2" x14ac:dyDescent="0.25">
      <c r="A123">
        <f t="shared" si="1"/>
        <v>3122</v>
      </c>
      <c r="B123" t="s">
        <v>383</v>
      </c>
    </row>
    <row r="124" spans="1:2" x14ac:dyDescent="0.25">
      <c r="A124">
        <f t="shared" si="1"/>
        <v>3123</v>
      </c>
      <c r="B124" t="s">
        <v>384</v>
      </c>
    </row>
    <row r="125" spans="1:2" x14ac:dyDescent="0.25">
      <c r="A125">
        <f t="shared" si="1"/>
        <v>3124</v>
      </c>
      <c r="B125" t="s">
        <v>385</v>
      </c>
    </row>
    <row r="126" spans="1:2" x14ac:dyDescent="0.25">
      <c r="A126">
        <f t="shared" si="1"/>
        <v>3125</v>
      </c>
      <c r="B126" t="s">
        <v>386</v>
      </c>
    </row>
    <row r="127" spans="1:2" x14ac:dyDescent="0.25">
      <c r="A127">
        <f t="shared" si="1"/>
        <v>3126</v>
      </c>
      <c r="B127" t="s">
        <v>387</v>
      </c>
    </row>
    <row r="128" spans="1:2" x14ac:dyDescent="0.25">
      <c r="A128">
        <f t="shared" si="1"/>
        <v>3127</v>
      </c>
      <c r="B128" t="s">
        <v>388</v>
      </c>
    </row>
    <row r="129" spans="1:2" x14ac:dyDescent="0.25">
      <c r="A129">
        <f t="shared" si="1"/>
        <v>3128</v>
      </c>
      <c r="B129" t="s">
        <v>389</v>
      </c>
    </row>
    <row r="130" spans="1:2" x14ac:dyDescent="0.25">
      <c r="A130">
        <f t="shared" si="1"/>
        <v>3129</v>
      </c>
      <c r="B130" t="s">
        <v>390</v>
      </c>
    </row>
    <row r="131" spans="1:2" x14ac:dyDescent="0.25">
      <c r="A131">
        <f t="shared" ref="A131:A194" si="2">A130+1</f>
        <v>3130</v>
      </c>
      <c r="B131" t="s">
        <v>391</v>
      </c>
    </row>
    <row r="132" spans="1:2" x14ac:dyDescent="0.25">
      <c r="A132">
        <f t="shared" si="2"/>
        <v>3131</v>
      </c>
      <c r="B132" t="s">
        <v>392</v>
      </c>
    </row>
    <row r="133" spans="1:2" x14ac:dyDescent="0.25">
      <c r="A133">
        <f t="shared" si="2"/>
        <v>3132</v>
      </c>
      <c r="B133" t="s">
        <v>393</v>
      </c>
    </row>
    <row r="134" spans="1:2" x14ac:dyDescent="0.25">
      <c r="A134">
        <f t="shared" si="2"/>
        <v>3133</v>
      </c>
      <c r="B134" t="s">
        <v>394</v>
      </c>
    </row>
    <row r="135" spans="1:2" x14ac:dyDescent="0.25">
      <c r="A135">
        <f t="shared" si="2"/>
        <v>3134</v>
      </c>
      <c r="B135" t="s">
        <v>395</v>
      </c>
    </row>
    <row r="136" spans="1:2" x14ac:dyDescent="0.25">
      <c r="A136">
        <f t="shared" si="2"/>
        <v>3135</v>
      </c>
      <c r="B136" t="s">
        <v>396</v>
      </c>
    </row>
    <row r="137" spans="1:2" x14ac:dyDescent="0.25">
      <c r="A137">
        <f t="shared" si="2"/>
        <v>3136</v>
      </c>
      <c r="B137" t="s">
        <v>397</v>
      </c>
    </row>
    <row r="138" spans="1:2" x14ac:dyDescent="0.25">
      <c r="A138">
        <f t="shared" si="2"/>
        <v>3137</v>
      </c>
      <c r="B138" t="s">
        <v>398</v>
      </c>
    </row>
    <row r="139" spans="1:2" x14ac:dyDescent="0.25">
      <c r="A139">
        <f t="shared" si="2"/>
        <v>3138</v>
      </c>
      <c r="B139" t="s">
        <v>399</v>
      </c>
    </row>
    <row r="140" spans="1:2" x14ac:dyDescent="0.25">
      <c r="A140">
        <f t="shared" si="2"/>
        <v>3139</v>
      </c>
      <c r="B140" t="s">
        <v>400</v>
      </c>
    </row>
    <row r="141" spans="1:2" x14ac:dyDescent="0.25">
      <c r="A141">
        <f t="shared" si="2"/>
        <v>3140</v>
      </c>
      <c r="B141" t="s">
        <v>401</v>
      </c>
    </row>
    <row r="142" spans="1:2" x14ac:dyDescent="0.25">
      <c r="A142">
        <f t="shared" si="2"/>
        <v>3141</v>
      </c>
      <c r="B142" t="s">
        <v>402</v>
      </c>
    </row>
    <row r="143" spans="1:2" x14ac:dyDescent="0.25">
      <c r="A143">
        <f t="shared" si="2"/>
        <v>3142</v>
      </c>
      <c r="B143" t="s">
        <v>403</v>
      </c>
    </row>
    <row r="144" spans="1:2" x14ac:dyDescent="0.25">
      <c r="A144">
        <f t="shared" si="2"/>
        <v>3143</v>
      </c>
      <c r="B144" t="s">
        <v>404</v>
      </c>
    </row>
    <row r="145" spans="1:2" x14ac:dyDescent="0.25">
      <c r="A145">
        <f t="shared" si="2"/>
        <v>3144</v>
      </c>
      <c r="B145" t="s">
        <v>405</v>
      </c>
    </row>
    <row r="146" spans="1:2" x14ac:dyDescent="0.25">
      <c r="A146">
        <f t="shared" si="2"/>
        <v>3145</v>
      </c>
      <c r="B146" t="s">
        <v>406</v>
      </c>
    </row>
    <row r="147" spans="1:2" x14ac:dyDescent="0.25">
      <c r="A147">
        <f t="shared" si="2"/>
        <v>3146</v>
      </c>
      <c r="B147" t="s">
        <v>407</v>
      </c>
    </row>
    <row r="148" spans="1:2" x14ac:dyDescent="0.25">
      <c r="A148">
        <f t="shared" si="2"/>
        <v>3147</v>
      </c>
      <c r="B148" t="s">
        <v>408</v>
      </c>
    </row>
    <row r="149" spans="1:2" x14ac:dyDescent="0.25">
      <c r="A149">
        <f t="shared" si="2"/>
        <v>3148</v>
      </c>
      <c r="B149" t="s">
        <v>409</v>
      </c>
    </row>
    <row r="150" spans="1:2" x14ac:dyDescent="0.25">
      <c r="A150">
        <f t="shared" si="2"/>
        <v>3149</v>
      </c>
      <c r="B150" t="s">
        <v>410</v>
      </c>
    </row>
    <row r="151" spans="1:2" x14ac:dyDescent="0.25">
      <c r="A151">
        <f t="shared" si="2"/>
        <v>3150</v>
      </c>
      <c r="B151" t="s">
        <v>411</v>
      </c>
    </row>
    <row r="152" spans="1:2" x14ac:dyDescent="0.25">
      <c r="A152">
        <f t="shared" si="2"/>
        <v>3151</v>
      </c>
      <c r="B152" t="s">
        <v>412</v>
      </c>
    </row>
    <row r="153" spans="1:2" x14ac:dyDescent="0.25">
      <c r="A153">
        <f t="shared" si="2"/>
        <v>3152</v>
      </c>
      <c r="B153" t="s">
        <v>413</v>
      </c>
    </row>
    <row r="154" spans="1:2" x14ac:dyDescent="0.25">
      <c r="A154">
        <f t="shared" si="2"/>
        <v>3153</v>
      </c>
      <c r="B154" t="s">
        <v>414</v>
      </c>
    </row>
    <row r="155" spans="1:2" x14ac:dyDescent="0.25">
      <c r="A155">
        <f t="shared" si="2"/>
        <v>3154</v>
      </c>
      <c r="B155" t="s">
        <v>415</v>
      </c>
    </row>
    <row r="156" spans="1:2" x14ac:dyDescent="0.25">
      <c r="A156">
        <f t="shared" si="2"/>
        <v>3155</v>
      </c>
      <c r="B156" t="s">
        <v>416</v>
      </c>
    </row>
    <row r="157" spans="1:2" x14ac:dyDescent="0.25">
      <c r="A157">
        <f t="shared" si="2"/>
        <v>3156</v>
      </c>
      <c r="B157" t="s">
        <v>417</v>
      </c>
    </row>
    <row r="158" spans="1:2" x14ac:dyDescent="0.25">
      <c r="A158">
        <f t="shared" si="2"/>
        <v>3157</v>
      </c>
      <c r="B158" t="s">
        <v>418</v>
      </c>
    </row>
    <row r="159" spans="1:2" x14ac:dyDescent="0.25">
      <c r="A159">
        <f t="shared" si="2"/>
        <v>3158</v>
      </c>
      <c r="B159" t="s">
        <v>419</v>
      </c>
    </row>
    <row r="160" spans="1:2" x14ac:dyDescent="0.25">
      <c r="A160">
        <f t="shared" si="2"/>
        <v>3159</v>
      </c>
      <c r="B160" t="s">
        <v>420</v>
      </c>
    </row>
    <row r="161" spans="1:3" x14ac:dyDescent="0.25">
      <c r="A161">
        <f t="shared" si="2"/>
        <v>3160</v>
      </c>
      <c r="B161" t="s">
        <v>2134</v>
      </c>
      <c r="C161" s="2" t="s">
        <v>421</v>
      </c>
    </row>
    <row r="162" spans="1:3" x14ac:dyDescent="0.25">
      <c r="A162">
        <f t="shared" si="2"/>
        <v>3161</v>
      </c>
      <c r="B162" t="s">
        <v>2135</v>
      </c>
    </row>
    <row r="163" spans="1:3" x14ac:dyDescent="0.25">
      <c r="A163">
        <f t="shared" si="2"/>
        <v>3162</v>
      </c>
      <c r="B163" t="s">
        <v>422</v>
      </c>
      <c r="C163">
        <v>3162</v>
      </c>
    </row>
    <row r="164" spans="1:3" x14ac:dyDescent="0.25">
      <c r="A164">
        <f t="shared" si="2"/>
        <v>3163</v>
      </c>
      <c r="B164" t="s">
        <v>423</v>
      </c>
      <c r="C164">
        <v>3163</v>
      </c>
    </row>
    <row r="165" spans="1:3" x14ac:dyDescent="0.25">
      <c r="A165">
        <f t="shared" si="2"/>
        <v>3164</v>
      </c>
      <c r="B165" t="s">
        <v>424</v>
      </c>
      <c r="C165">
        <v>3164</v>
      </c>
    </row>
    <row r="166" spans="1:3" x14ac:dyDescent="0.25">
      <c r="A166">
        <f t="shared" si="2"/>
        <v>3165</v>
      </c>
      <c r="B166" t="s">
        <v>425</v>
      </c>
      <c r="C166">
        <v>3165</v>
      </c>
    </row>
    <row r="167" spans="1:3" x14ac:dyDescent="0.25">
      <c r="A167">
        <f t="shared" si="2"/>
        <v>3166</v>
      </c>
      <c r="B167" t="s">
        <v>426</v>
      </c>
      <c r="C167">
        <v>3166</v>
      </c>
    </row>
    <row r="168" spans="1:3" x14ac:dyDescent="0.25">
      <c r="A168">
        <f t="shared" si="2"/>
        <v>3167</v>
      </c>
      <c r="B168" t="s">
        <v>427</v>
      </c>
      <c r="C168">
        <v>3167</v>
      </c>
    </row>
    <row r="169" spans="1:3" x14ac:dyDescent="0.25">
      <c r="A169">
        <f t="shared" si="2"/>
        <v>3168</v>
      </c>
      <c r="B169" s="2" t="s">
        <v>2136</v>
      </c>
    </row>
    <row r="170" spans="1:3" x14ac:dyDescent="0.25">
      <c r="A170">
        <f t="shared" si="2"/>
        <v>3169</v>
      </c>
      <c r="B170" s="2" t="s">
        <v>2137</v>
      </c>
    </row>
    <row r="171" spans="1:3" x14ac:dyDescent="0.25">
      <c r="A171">
        <f t="shared" si="2"/>
        <v>3170</v>
      </c>
      <c r="B171" s="2" t="s">
        <v>2138</v>
      </c>
    </row>
    <row r="172" spans="1:3" x14ac:dyDescent="0.25">
      <c r="A172">
        <f t="shared" si="2"/>
        <v>3171</v>
      </c>
      <c r="B172" s="2" t="s">
        <v>2139</v>
      </c>
    </row>
    <row r="173" spans="1:3" x14ac:dyDescent="0.25">
      <c r="B173" s="2" t="s">
        <v>2140</v>
      </c>
    </row>
    <row r="174" spans="1:3" x14ac:dyDescent="0.25">
      <c r="A174">
        <f>A172+1</f>
        <v>3172</v>
      </c>
      <c r="B174" s="2" t="s">
        <v>2141</v>
      </c>
    </row>
    <row r="175" spans="1:3" x14ac:dyDescent="0.25">
      <c r="A175">
        <f t="shared" si="2"/>
        <v>3173</v>
      </c>
      <c r="B175" s="2" t="s">
        <v>2142</v>
      </c>
    </row>
    <row r="176" spans="1:3" x14ac:dyDescent="0.25">
      <c r="A176">
        <f t="shared" si="2"/>
        <v>3174</v>
      </c>
      <c r="B176" s="2" t="s">
        <v>2143</v>
      </c>
    </row>
    <row r="177" spans="1:2" x14ac:dyDescent="0.25">
      <c r="A177">
        <f t="shared" si="2"/>
        <v>3175</v>
      </c>
      <c r="B177" s="2" t="s">
        <v>2144</v>
      </c>
    </row>
    <row r="178" spans="1:2" x14ac:dyDescent="0.25">
      <c r="A178">
        <f t="shared" si="2"/>
        <v>3176</v>
      </c>
      <c r="B178" s="2" t="s">
        <v>2145</v>
      </c>
    </row>
    <row r="179" spans="1:2" x14ac:dyDescent="0.25">
      <c r="A179">
        <f t="shared" si="2"/>
        <v>3177</v>
      </c>
      <c r="B179" s="2" t="s">
        <v>2145</v>
      </c>
    </row>
    <row r="180" spans="1:2" x14ac:dyDescent="0.25">
      <c r="A180">
        <f t="shared" si="2"/>
        <v>3178</v>
      </c>
      <c r="B180" s="2" t="s">
        <v>2146</v>
      </c>
    </row>
    <row r="181" spans="1:2" x14ac:dyDescent="0.25">
      <c r="A181">
        <f t="shared" si="2"/>
        <v>3179</v>
      </c>
      <c r="B181" s="2" t="s">
        <v>2147</v>
      </c>
    </row>
    <row r="182" spans="1:2" x14ac:dyDescent="0.25">
      <c r="B182" s="2" t="s">
        <v>2148</v>
      </c>
    </row>
    <row r="183" spans="1:2" x14ac:dyDescent="0.25">
      <c r="A183">
        <f>A181+1</f>
        <v>3180</v>
      </c>
      <c r="B183" s="2" t="s">
        <v>2149</v>
      </c>
    </row>
    <row r="184" spans="1:2" x14ac:dyDescent="0.25">
      <c r="A184">
        <f t="shared" si="2"/>
        <v>3181</v>
      </c>
      <c r="B184" s="2" t="s">
        <v>2150</v>
      </c>
    </row>
    <row r="185" spans="1:2" x14ac:dyDescent="0.25">
      <c r="A185">
        <f t="shared" si="2"/>
        <v>3182</v>
      </c>
      <c r="B185" s="2" t="s">
        <v>2151</v>
      </c>
    </row>
    <row r="186" spans="1:2" x14ac:dyDescent="0.25">
      <c r="B186" s="2" t="s">
        <v>2152</v>
      </c>
    </row>
    <row r="187" spans="1:2" x14ac:dyDescent="0.25">
      <c r="A187">
        <f>A185+1</f>
        <v>3183</v>
      </c>
      <c r="B187" s="2" t="s">
        <v>2153</v>
      </c>
    </row>
    <row r="188" spans="1:2" x14ac:dyDescent="0.25">
      <c r="A188">
        <f t="shared" si="2"/>
        <v>3184</v>
      </c>
      <c r="B188" s="2" t="s">
        <v>2154</v>
      </c>
    </row>
    <row r="189" spans="1:2" x14ac:dyDescent="0.25">
      <c r="B189" s="2" t="s">
        <v>2155</v>
      </c>
    </row>
    <row r="190" spans="1:2" x14ac:dyDescent="0.25">
      <c r="A190">
        <f>A188+1</f>
        <v>3185</v>
      </c>
      <c r="B190" s="2" t="s">
        <v>2156</v>
      </c>
    </row>
    <row r="191" spans="1:2" x14ac:dyDescent="0.25">
      <c r="A191">
        <f t="shared" si="2"/>
        <v>3186</v>
      </c>
      <c r="B191" s="2" t="s">
        <v>2157</v>
      </c>
    </row>
    <row r="192" spans="1:2" x14ac:dyDescent="0.25">
      <c r="A192">
        <f t="shared" si="2"/>
        <v>3187</v>
      </c>
      <c r="B192" s="2" t="s">
        <v>2158</v>
      </c>
    </row>
    <row r="193" spans="1:2" x14ac:dyDescent="0.25">
      <c r="B193" s="2" t="s">
        <v>2159</v>
      </c>
    </row>
    <row r="194" spans="1:2" x14ac:dyDescent="0.25">
      <c r="A194">
        <f>A192+1</f>
        <v>3188</v>
      </c>
      <c r="B194" s="2" t="s">
        <v>2160</v>
      </c>
    </row>
    <row r="195" spans="1:2" x14ac:dyDescent="0.25">
      <c r="A195">
        <f t="shared" ref="A195:A221" si="3">A194+1</f>
        <v>3189</v>
      </c>
      <c r="B195" s="2" t="s">
        <v>2161</v>
      </c>
    </row>
    <row r="196" spans="1:2" x14ac:dyDescent="0.25">
      <c r="B196" s="2" t="s">
        <v>2162</v>
      </c>
    </row>
    <row r="197" spans="1:2" x14ac:dyDescent="0.25">
      <c r="A197">
        <f>A195+1</f>
        <v>3190</v>
      </c>
      <c r="B197" s="2" t="s">
        <v>2163</v>
      </c>
    </row>
    <row r="198" spans="1:2" x14ac:dyDescent="0.25">
      <c r="A198">
        <f t="shared" si="3"/>
        <v>3191</v>
      </c>
      <c r="B198" s="2" t="s">
        <v>2164</v>
      </c>
    </row>
    <row r="199" spans="1:2" x14ac:dyDescent="0.25">
      <c r="A199">
        <f t="shared" si="3"/>
        <v>3192</v>
      </c>
      <c r="B199" s="2" t="s">
        <v>2165</v>
      </c>
    </row>
    <row r="200" spans="1:2" x14ac:dyDescent="0.25">
      <c r="A200">
        <f t="shared" si="3"/>
        <v>3193</v>
      </c>
      <c r="B200" s="2" t="s">
        <v>2166</v>
      </c>
    </row>
    <row r="201" spans="1:2" x14ac:dyDescent="0.25">
      <c r="B201" s="2" t="s">
        <v>2167</v>
      </c>
    </row>
    <row r="202" spans="1:2" x14ac:dyDescent="0.25">
      <c r="A202">
        <f>A200+1</f>
        <v>3194</v>
      </c>
      <c r="B202" s="2" t="s">
        <v>2168</v>
      </c>
    </row>
    <row r="203" spans="1:2" x14ac:dyDescent="0.25">
      <c r="A203">
        <f t="shared" si="3"/>
        <v>3195</v>
      </c>
      <c r="B203" s="2" t="s">
        <v>2169</v>
      </c>
    </row>
    <row r="204" spans="1:2" x14ac:dyDescent="0.25">
      <c r="A204">
        <f t="shared" si="3"/>
        <v>3196</v>
      </c>
      <c r="B204" s="2" t="s">
        <v>2170</v>
      </c>
    </row>
    <row r="205" spans="1:2" x14ac:dyDescent="0.25">
      <c r="A205">
        <f t="shared" si="3"/>
        <v>3197</v>
      </c>
      <c r="B205" s="2" t="s">
        <v>2171</v>
      </c>
    </row>
    <row r="206" spans="1:2" x14ac:dyDescent="0.25">
      <c r="A206">
        <f t="shared" si="3"/>
        <v>3198</v>
      </c>
      <c r="B206" s="2" t="s">
        <v>2172</v>
      </c>
    </row>
    <row r="207" spans="1:2" x14ac:dyDescent="0.25">
      <c r="A207">
        <f t="shared" si="3"/>
        <v>3199</v>
      </c>
      <c r="B207" s="2" t="s">
        <v>2173</v>
      </c>
    </row>
    <row r="208" spans="1:2" x14ac:dyDescent="0.25">
      <c r="A208">
        <f t="shared" si="3"/>
        <v>3200</v>
      </c>
      <c r="B208" s="2" t="s">
        <v>2174</v>
      </c>
    </row>
    <row r="209" spans="1:2" x14ac:dyDescent="0.25">
      <c r="A209">
        <f t="shared" si="3"/>
        <v>3201</v>
      </c>
      <c r="B209" s="2" t="s">
        <v>2175</v>
      </c>
    </row>
    <row r="210" spans="1:2" x14ac:dyDescent="0.25">
      <c r="A210">
        <f t="shared" si="3"/>
        <v>3202</v>
      </c>
      <c r="B210" s="2" t="s">
        <v>2176</v>
      </c>
    </row>
    <row r="211" spans="1:2" x14ac:dyDescent="0.25">
      <c r="A211">
        <f t="shared" si="3"/>
        <v>3203</v>
      </c>
      <c r="B211" s="2" t="s">
        <v>2177</v>
      </c>
    </row>
    <row r="212" spans="1:2" x14ac:dyDescent="0.25">
      <c r="B212" s="2" t="s">
        <v>2178</v>
      </c>
    </row>
    <row r="213" spans="1:2" x14ac:dyDescent="0.25">
      <c r="A213">
        <f>A211+1</f>
        <v>3204</v>
      </c>
      <c r="B213" s="2" t="s">
        <v>2179</v>
      </c>
    </row>
    <row r="214" spans="1:2" x14ac:dyDescent="0.25">
      <c r="A214">
        <f t="shared" si="3"/>
        <v>3205</v>
      </c>
      <c r="B214" s="2" t="s">
        <v>2180</v>
      </c>
    </row>
    <row r="215" spans="1:2" x14ac:dyDescent="0.25">
      <c r="A215">
        <f t="shared" si="3"/>
        <v>3206</v>
      </c>
      <c r="B215" s="2" t="s">
        <v>2181</v>
      </c>
    </row>
    <row r="216" spans="1:2" x14ac:dyDescent="0.25">
      <c r="A216">
        <f t="shared" si="3"/>
        <v>3207</v>
      </c>
      <c r="B216" s="2" t="s">
        <v>2182</v>
      </c>
    </row>
    <row r="217" spans="1:2" x14ac:dyDescent="0.25">
      <c r="A217">
        <f t="shared" si="3"/>
        <v>3208</v>
      </c>
      <c r="B217" s="2" t="s">
        <v>2183</v>
      </c>
    </row>
    <row r="218" spans="1:2" x14ac:dyDescent="0.25">
      <c r="A218">
        <f t="shared" si="3"/>
        <v>3209</v>
      </c>
      <c r="B218" s="2" t="s">
        <v>2184</v>
      </c>
    </row>
    <row r="219" spans="1:2" x14ac:dyDescent="0.25">
      <c r="A219">
        <f t="shared" si="3"/>
        <v>3210</v>
      </c>
      <c r="B219" s="2" t="s">
        <v>2185</v>
      </c>
    </row>
    <row r="220" spans="1:2" x14ac:dyDescent="0.25">
      <c r="A220">
        <f t="shared" si="3"/>
        <v>3211</v>
      </c>
      <c r="B220" s="2" t="s">
        <v>2186</v>
      </c>
    </row>
    <row r="221" spans="1:2" x14ac:dyDescent="0.25">
      <c r="A221">
        <f t="shared" si="3"/>
        <v>3212</v>
      </c>
      <c r="B221" s="2" t="s">
        <v>2187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03BEC-2884-4E5C-B5B8-65D6DB5969EE}">
  <dimension ref="A1:E221"/>
  <sheetViews>
    <sheetView topLeftCell="A184" workbookViewId="0">
      <selection activeCell="B183" sqref="B183"/>
    </sheetView>
  </sheetViews>
  <sheetFormatPr baseColWidth="10" defaultRowHeight="15" x14ac:dyDescent="0.25"/>
  <cols>
    <col min="2" max="2" width="47" bestFit="1" customWidth="1"/>
    <col min="5" max="5" width="48.7109375" bestFit="1" customWidth="1"/>
  </cols>
  <sheetData>
    <row r="1" spans="1:5" x14ac:dyDescent="0.25">
      <c r="A1">
        <v>3000</v>
      </c>
      <c r="B1" t="s">
        <v>2208</v>
      </c>
      <c r="D1">
        <v>3001</v>
      </c>
      <c r="E1" t="s">
        <v>261</v>
      </c>
    </row>
    <row r="2" spans="1:5" x14ac:dyDescent="0.25">
      <c r="A2">
        <f>A1+1</f>
        <v>3001</v>
      </c>
      <c r="B2" t="s">
        <v>2209</v>
      </c>
      <c r="D2">
        <f>D1+1</f>
        <v>3002</v>
      </c>
      <c r="E2" t="s">
        <v>262</v>
      </c>
    </row>
    <row r="3" spans="1:5" x14ac:dyDescent="0.25">
      <c r="A3">
        <f t="shared" ref="A3:A66" si="0">A2+1</f>
        <v>3002</v>
      </c>
      <c r="B3" t="s">
        <v>2210</v>
      </c>
      <c r="D3">
        <f t="shared" ref="D3:D66" si="1">D2+1</f>
        <v>3003</v>
      </c>
      <c r="E3" t="s">
        <v>263</v>
      </c>
    </row>
    <row r="4" spans="1:5" x14ac:dyDescent="0.25">
      <c r="A4">
        <f t="shared" si="0"/>
        <v>3003</v>
      </c>
      <c r="B4" t="s">
        <v>2211</v>
      </c>
      <c r="D4">
        <f t="shared" si="1"/>
        <v>3004</v>
      </c>
      <c r="E4" t="s">
        <v>264</v>
      </c>
    </row>
    <row r="5" spans="1:5" x14ac:dyDescent="0.25">
      <c r="A5">
        <f t="shared" si="0"/>
        <v>3004</v>
      </c>
      <c r="B5" t="s">
        <v>2212</v>
      </c>
      <c r="D5">
        <f t="shared" si="1"/>
        <v>3005</v>
      </c>
      <c r="E5" t="s">
        <v>265</v>
      </c>
    </row>
    <row r="6" spans="1:5" x14ac:dyDescent="0.25">
      <c r="A6">
        <f t="shared" si="0"/>
        <v>3005</v>
      </c>
      <c r="B6" t="s">
        <v>2213</v>
      </c>
      <c r="D6">
        <f t="shared" si="1"/>
        <v>3006</v>
      </c>
      <c r="E6" t="s">
        <v>266</v>
      </c>
    </row>
    <row r="7" spans="1:5" x14ac:dyDescent="0.25">
      <c r="A7">
        <f t="shared" si="0"/>
        <v>3006</v>
      </c>
      <c r="B7" t="s">
        <v>2214</v>
      </c>
      <c r="D7">
        <f t="shared" si="1"/>
        <v>3007</v>
      </c>
      <c r="E7" t="s">
        <v>267</v>
      </c>
    </row>
    <row r="8" spans="1:5" x14ac:dyDescent="0.25">
      <c r="A8">
        <f t="shared" si="0"/>
        <v>3007</v>
      </c>
      <c r="B8" t="s">
        <v>2215</v>
      </c>
      <c r="D8">
        <f t="shared" si="1"/>
        <v>3008</v>
      </c>
      <c r="E8" t="s">
        <v>268</v>
      </c>
    </row>
    <row r="9" spans="1:5" x14ac:dyDescent="0.25">
      <c r="A9">
        <f t="shared" si="0"/>
        <v>3008</v>
      </c>
      <c r="B9" t="s">
        <v>2216</v>
      </c>
      <c r="D9">
        <f t="shared" si="1"/>
        <v>3009</v>
      </c>
      <c r="E9" t="s">
        <v>269</v>
      </c>
    </row>
    <row r="10" spans="1:5" x14ac:dyDescent="0.25">
      <c r="A10">
        <f t="shared" si="0"/>
        <v>3009</v>
      </c>
      <c r="B10" t="s">
        <v>2217</v>
      </c>
      <c r="D10">
        <f t="shared" si="1"/>
        <v>3010</v>
      </c>
      <c r="E10" s="2" t="s">
        <v>270</v>
      </c>
    </row>
    <row r="11" spans="1:5" x14ac:dyDescent="0.25">
      <c r="A11">
        <f t="shared" si="0"/>
        <v>3010</v>
      </c>
      <c r="B11" t="s">
        <v>2218</v>
      </c>
      <c r="D11">
        <f t="shared" si="1"/>
        <v>3011</v>
      </c>
      <c r="E11" t="s">
        <v>271</v>
      </c>
    </row>
    <row r="12" spans="1:5" x14ac:dyDescent="0.25">
      <c r="A12">
        <f t="shared" si="0"/>
        <v>3011</v>
      </c>
      <c r="B12" t="s">
        <v>2219</v>
      </c>
      <c r="D12">
        <f t="shared" si="1"/>
        <v>3012</v>
      </c>
      <c r="E12" t="s">
        <v>272</v>
      </c>
    </row>
    <row r="13" spans="1:5" x14ac:dyDescent="0.25">
      <c r="A13">
        <f t="shared" si="0"/>
        <v>3012</v>
      </c>
      <c r="B13" t="s">
        <v>2220</v>
      </c>
      <c r="D13">
        <f t="shared" si="1"/>
        <v>3013</v>
      </c>
      <c r="E13" t="s">
        <v>273</v>
      </c>
    </row>
    <row r="14" spans="1:5" x14ac:dyDescent="0.25">
      <c r="A14">
        <f t="shared" si="0"/>
        <v>3013</v>
      </c>
      <c r="B14" t="s">
        <v>2188</v>
      </c>
      <c r="D14">
        <f t="shared" si="1"/>
        <v>3014</v>
      </c>
      <c r="E14" t="s">
        <v>274</v>
      </c>
    </row>
    <row r="15" spans="1:5" x14ac:dyDescent="0.25">
      <c r="A15">
        <f t="shared" si="0"/>
        <v>3014</v>
      </c>
      <c r="B15" t="s">
        <v>2189</v>
      </c>
      <c r="D15">
        <f t="shared" si="1"/>
        <v>3015</v>
      </c>
      <c r="E15" t="s">
        <v>275</v>
      </c>
    </row>
    <row r="16" spans="1:5" x14ac:dyDescent="0.25">
      <c r="A16">
        <f t="shared" si="0"/>
        <v>3015</v>
      </c>
      <c r="B16" t="s">
        <v>2221</v>
      </c>
      <c r="D16">
        <f t="shared" si="1"/>
        <v>3016</v>
      </c>
      <c r="E16" t="s">
        <v>276</v>
      </c>
    </row>
    <row r="17" spans="1:5" x14ac:dyDescent="0.25">
      <c r="A17">
        <f t="shared" si="0"/>
        <v>3016</v>
      </c>
      <c r="B17" t="s">
        <v>2190</v>
      </c>
      <c r="D17">
        <f t="shared" si="1"/>
        <v>3017</v>
      </c>
      <c r="E17" t="s">
        <v>277</v>
      </c>
    </row>
    <row r="18" spans="1:5" x14ac:dyDescent="0.25">
      <c r="A18">
        <f t="shared" si="0"/>
        <v>3017</v>
      </c>
      <c r="B18" t="s">
        <v>2191</v>
      </c>
      <c r="D18">
        <f t="shared" si="1"/>
        <v>3018</v>
      </c>
      <c r="E18" t="s">
        <v>278</v>
      </c>
    </row>
    <row r="19" spans="1:5" x14ac:dyDescent="0.25">
      <c r="A19">
        <f t="shared" si="0"/>
        <v>3018</v>
      </c>
      <c r="B19" t="s">
        <v>2222</v>
      </c>
      <c r="D19">
        <f t="shared" si="1"/>
        <v>3019</v>
      </c>
      <c r="E19" t="s">
        <v>279</v>
      </c>
    </row>
    <row r="20" spans="1:5" x14ac:dyDescent="0.25">
      <c r="A20">
        <f t="shared" si="0"/>
        <v>3019</v>
      </c>
      <c r="B20" t="s">
        <v>2223</v>
      </c>
      <c r="D20">
        <f t="shared" si="1"/>
        <v>3020</v>
      </c>
      <c r="E20" t="s">
        <v>280</v>
      </c>
    </row>
    <row r="21" spans="1:5" x14ac:dyDescent="0.25">
      <c r="A21">
        <f t="shared" si="0"/>
        <v>3020</v>
      </c>
      <c r="B21" t="s">
        <v>2224</v>
      </c>
      <c r="D21">
        <f t="shared" si="1"/>
        <v>3021</v>
      </c>
      <c r="E21" t="s">
        <v>281</v>
      </c>
    </row>
    <row r="22" spans="1:5" x14ac:dyDescent="0.25">
      <c r="A22">
        <f t="shared" si="0"/>
        <v>3021</v>
      </c>
      <c r="B22" t="s">
        <v>2225</v>
      </c>
      <c r="D22">
        <f t="shared" si="1"/>
        <v>3022</v>
      </c>
      <c r="E22" t="s">
        <v>282</v>
      </c>
    </row>
    <row r="23" spans="1:5" x14ac:dyDescent="0.25">
      <c r="A23">
        <f t="shared" si="0"/>
        <v>3022</v>
      </c>
      <c r="B23" t="s">
        <v>2226</v>
      </c>
      <c r="D23">
        <f t="shared" si="1"/>
        <v>3023</v>
      </c>
      <c r="E23" t="s">
        <v>283</v>
      </c>
    </row>
    <row r="24" spans="1:5" x14ac:dyDescent="0.25">
      <c r="A24">
        <f t="shared" si="0"/>
        <v>3023</v>
      </c>
      <c r="B24" t="s">
        <v>2227</v>
      </c>
      <c r="D24">
        <f t="shared" si="1"/>
        <v>3024</v>
      </c>
      <c r="E24" t="s">
        <v>284</v>
      </c>
    </row>
    <row r="25" spans="1:5" x14ac:dyDescent="0.25">
      <c r="A25">
        <f t="shared" si="0"/>
        <v>3024</v>
      </c>
      <c r="B25" t="s">
        <v>2228</v>
      </c>
      <c r="D25">
        <f t="shared" si="1"/>
        <v>3025</v>
      </c>
      <c r="E25" t="s">
        <v>285</v>
      </c>
    </row>
    <row r="26" spans="1:5" x14ac:dyDescent="0.25">
      <c r="A26">
        <f t="shared" si="0"/>
        <v>3025</v>
      </c>
      <c r="B26" t="s">
        <v>2229</v>
      </c>
      <c r="D26">
        <f t="shared" si="1"/>
        <v>3026</v>
      </c>
      <c r="E26" t="s">
        <v>286</v>
      </c>
    </row>
    <row r="27" spans="1:5" x14ac:dyDescent="0.25">
      <c r="A27">
        <f t="shared" si="0"/>
        <v>3026</v>
      </c>
      <c r="B27" t="s">
        <v>2230</v>
      </c>
      <c r="D27">
        <f t="shared" si="1"/>
        <v>3027</v>
      </c>
      <c r="E27" t="s">
        <v>287</v>
      </c>
    </row>
    <row r="28" spans="1:5" x14ac:dyDescent="0.25">
      <c r="A28">
        <f t="shared" si="0"/>
        <v>3027</v>
      </c>
      <c r="B28" t="s">
        <v>2231</v>
      </c>
      <c r="D28">
        <f t="shared" si="1"/>
        <v>3028</v>
      </c>
      <c r="E28" t="s">
        <v>288</v>
      </c>
    </row>
    <row r="29" spans="1:5" x14ac:dyDescent="0.25">
      <c r="A29">
        <f t="shared" si="0"/>
        <v>3028</v>
      </c>
      <c r="B29" t="s">
        <v>2232</v>
      </c>
      <c r="D29">
        <f t="shared" si="1"/>
        <v>3029</v>
      </c>
      <c r="E29" t="s">
        <v>289</v>
      </c>
    </row>
    <row r="30" spans="1:5" x14ac:dyDescent="0.25">
      <c r="A30">
        <f t="shared" si="0"/>
        <v>3029</v>
      </c>
      <c r="B30" s="9" t="s">
        <v>2233</v>
      </c>
      <c r="D30">
        <f t="shared" si="1"/>
        <v>3030</v>
      </c>
      <c r="E30" t="s">
        <v>290</v>
      </c>
    </row>
    <row r="31" spans="1:5" x14ac:dyDescent="0.25">
      <c r="A31">
        <f t="shared" si="0"/>
        <v>3030</v>
      </c>
      <c r="B31" t="s">
        <v>2234</v>
      </c>
      <c r="D31">
        <f t="shared" si="1"/>
        <v>3031</v>
      </c>
      <c r="E31" t="s">
        <v>291</v>
      </c>
    </row>
    <row r="32" spans="1:5" x14ac:dyDescent="0.25">
      <c r="A32">
        <f t="shared" si="0"/>
        <v>3031</v>
      </c>
      <c r="B32" t="s">
        <v>2235</v>
      </c>
      <c r="D32">
        <f t="shared" si="1"/>
        <v>3032</v>
      </c>
      <c r="E32" t="s">
        <v>292</v>
      </c>
    </row>
    <row r="33" spans="1:5" x14ac:dyDescent="0.25">
      <c r="A33">
        <f t="shared" si="0"/>
        <v>3032</v>
      </c>
      <c r="B33" t="s">
        <v>2236</v>
      </c>
      <c r="D33">
        <f t="shared" si="1"/>
        <v>3033</v>
      </c>
      <c r="E33" t="s">
        <v>293</v>
      </c>
    </row>
    <row r="34" spans="1:5" x14ac:dyDescent="0.25">
      <c r="A34">
        <f t="shared" si="0"/>
        <v>3033</v>
      </c>
      <c r="B34" t="s">
        <v>2237</v>
      </c>
      <c r="D34">
        <f t="shared" si="1"/>
        <v>3034</v>
      </c>
      <c r="E34" t="s">
        <v>294</v>
      </c>
    </row>
    <row r="35" spans="1:5" x14ac:dyDescent="0.25">
      <c r="A35">
        <f t="shared" si="0"/>
        <v>3034</v>
      </c>
      <c r="B35" t="s">
        <v>2238</v>
      </c>
      <c r="D35">
        <f t="shared" si="1"/>
        <v>3035</v>
      </c>
      <c r="E35" t="s">
        <v>295</v>
      </c>
    </row>
    <row r="36" spans="1:5" x14ac:dyDescent="0.25">
      <c r="A36">
        <f t="shared" si="0"/>
        <v>3035</v>
      </c>
      <c r="B36" t="s">
        <v>2239</v>
      </c>
      <c r="D36">
        <f t="shared" si="1"/>
        <v>3036</v>
      </c>
      <c r="E36" t="s">
        <v>296</v>
      </c>
    </row>
    <row r="37" spans="1:5" x14ac:dyDescent="0.25">
      <c r="A37">
        <f t="shared" si="0"/>
        <v>3036</v>
      </c>
      <c r="B37" t="s">
        <v>2240</v>
      </c>
      <c r="D37">
        <f t="shared" si="1"/>
        <v>3037</v>
      </c>
      <c r="E37" t="s">
        <v>297</v>
      </c>
    </row>
    <row r="38" spans="1:5" x14ac:dyDescent="0.25">
      <c r="A38">
        <f t="shared" si="0"/>
        <v>3037</v>
      </c>
      <c r="B38" t="s">
        <v>2241</v>
      </c>
      <c r="D38">
        <f t="shared" si="1"/>
        <v>3038</v>
      </c>
      <c r="E38" t="s">
        <v>298</v>
      </c>
    </row>
    <row r="39" spans="1:5" x14ac:dyDescent="0.25">
      <c r="A39">
        <f t="shared" si="0"/>
        <v>3038</v>
      </c>
      <c r="B39" t="s">
        <v>2242</v>
      </c>
      <c r="D39">
        <f t="shared" si="1"/>
        <v>3039</v>
      </c>
      <c r="E39" t="s">
        <v>299</v>
      </c>
    </row>
    <row r="40" spans="1:5" x14ac:dyDescent="0.25">
      <c r="A40">
        <f t="shared" si="0"/>
        <v>3039</v>
      </c>
      <c r="B40" t="s">
        <v>2243</v>
      </c>
      <c r="D40">
        <f t="shared" si="1"/>
        <v>3040</v>
      </c>
      <c r="E40" t="s">
        <v>300</v>
      </c>
    </row>
    <row r="41" spans="1:5" x14ac:dyDescent="0.25">
      <c r="A41">
        <f t="shared" si="0"/>
        <v>3040</v>
      </c>
      <c r="B41" t="s">
        <v>2244</v>
      </c>
      <c r="D41">
        <f t="shared" si="1"/>
        <v>3041</v>
      </c>
      <c r="E41" t="s">
        <v>301</v>
      </c>
    </row>
    <row r="42" spans="1:5" x14ac:dyDescent="0.25">
      <c r="A42">
        <f t="shared" si="0"/>
        <v>3041</v>
      </c>
      <c r="B42" t="s">
        <v>2245</v>
      </c>
      <c r="D42">
        <f t="shared" si="1"/>
        <v>3042</v>
      </c>
      <c r="E42" t="s">
        <v>302</v>
      </c>
    </row>
    <row r="43" spans="1:5" x14ac:dyDescent="0.25">
      <c r="A43">
        <f t="shared" si="0"/>
        <v>3042</v>
      </c>
      <c r="B43" t="s">
        <v>2246</v>
      </c>
      <c r="D43">
        <f t="shared" si="1"/>
        <v>3043</v>
      </c>
      <c r="E43" t="s">
        <v>303</v>
      </c>
    </row>
    <row r="44" spans="1:5" x14ac:dyDescent="0.25">
      <c r="A44">
        <f t="shared" si="0"/>
        <v>3043</v>
      </c>
      <c r="B44" t="s">
        <v>2247</v>
      </c>
      <c r="D44">
        <f t="shared" si="1"/>
        <v>3044</v>
      </c>
      <c r="E44" t="s">
        <v>304</v>
      </c>
    </row>
    <row r="45" spans="1:5" x14ac:dyDescent="0.25">
      <c r="A45">
        <f t="shared" si="0"/>
        <v>3044</v>
      </c>
      <c r="B45" t="s">
        <v>2248</v>
      </c>
      <c r="D45">
        <f t="shared" si="1"/>
        <v>3045</v>
      </c>
      <c r="E45" t="s">
        <v>305</v>
      </c>
    </row>
    <row r="46" spans="1:5" x14ac:dyDescent="0.25">
      <c r="A46">
        <f t="shared" si="0"/>
        <v>3045</v>
      </c>
      <c r="B46" t="s">
        <v>2249</v>
      </c>
      <c r="D46">
        <f t="shared" si="1"/>
        <v>3046</v>
      </c>
      <c r="E46" t="s">
        <v>306</v>
      </c>
    </row>
    <row r="47" spans="1:5" x14ac:dyDescent="0.25">
      <c r="A47">
        <f t="shared" si="0"/>
        <v>3046</v>
      </c>
      <c r="B47" t="s">
        <v>2250</v>
      </c>
      <c r="D47">
        <f t="shared" si="1"/>
        <v>3047</v>
      </c>
      <c r="E47" t="s">
        <v>307</v>
      </c>
    </row>
    <row r="48" spans="1:5" x14ac:dyDescent="0.25">
      <c r="A48">
        <f t="shared" si="0"/>
        <v>3047</v>
      </c>
      <c r="B48" t="s">
        <v>2251</v>
      </c>
      <c r="D48">
        <f t="shared" si="1"/>
        <v>3048</v>
      </c>
      <c r="E48" t="s">
        <v>308</v>
      </c>
    </row>
    <row r="49" spans="1:5" x14ac:dyDescent="0.25">
      <c r="A49">
        <f t="shared" si="0"/>
        <v>3048</v>
      </c>
      <c r="B49" t="s">
        <v>2252</v>
      </c>
      <c r="D49">
        <f t="shared" si="1"/>
        <v>3049</v>
      </c>
      <c r="E49" t="s">
        <v>309</v>
      </c>
    </row>
    <row r="50" spans="1:5" x14ac:dyDescent="0.25">
      <c r="A50">
        <f t="shared" si="0"/>
        <v>3049</v>
      </c>
      <c r="B50" t="s">
        <v>2253</v>
      </c>
      <c r="D50">
        <f t="shared" si="1"/>
        <v>3050</v>
      </c>
      <c r="E50" t="s">
        <v>310</v>
      </c>
    </row>
    <row r="51" spans="1:5" x14ac:dyDescent="0.25">
      <c r="A51">
        <f t="shared" si="0"/>
        <v>3050</v>
      </c>
      <c r="B51" t="s">
        <v>2254</v>
      </c>
      <c r="D51">
        <f t="shared" si="1"/>
        <v>3051</v>
      </c>
      <c r="E51" t="s">
        <v>311</v>
      </c>
    </row>
    <row r="52" spans="1:5" x14ac:dyDescent="0.25">
      <c r="A52">
        <f t="shared" si="0"/>
        <v>3051</v>
      </c>
      <c r="B52" t="s">
        <v>2255</v>
      </c>
      <c r="D52">
        <f t="shared" si="1"/>
        <v>3052</v>
      </c>
      <c r="E52" t="s">
        <v>312</v>
      </c>
    </row>
    <row r="53" spans="1:5" x14ac:dyDescent="0.25">
      <c r="A53">
        <f t="shared" si="0"/>
        <v>3052</v>
      </c>
      <c r="B53" t="s">
        <v>2256</v>
      </c>
      <c r="D53">
        <f t="shared" si="1"/>
        <v>3053</v>
      </c>
      <c r="E53" t="s">
        <v>313</v>
      </c>
    </row>
    <row r="54" spans="1:5" x14ac:dyDescent="0.25">
      <c r="A54">
        <f t="shared" si="0"/>
        <v>3053</v>
      </c>
      <c r="B54" t="s">
        <v>2257</v>
      </c>
      <c r="D54">
        <f t="shared" si="1"/>
        <v>3054</v>
      </c>
      <c r="E54" t="s">
        <v>314</v>
      </c>
    </row>
    <row r="55" spans="1:5" x14ac:dyDescent="0.25">
      <c r="A55">
        <f t="shared" si="0"/>
        <v>3054</v>
      </c>
      <c r="B55" t="s">
        <v>2258</v>
      </c>
      <c r="D55">
        <f t="shared" si="1"/>
        <v>3055</v>
      </c>
      <c r="E55" t="s">
        <v>315</v>
      </c>
    </row>
    <row r="56" spans="1:5" x14ac:dyDescent="0.25">
      <c r="A56">
        <f t="shared" si="0"/>
        <v>3055</v>
      </c>
      <c r="B56" t="s">
        <v>2259</v>
      </c>
      <c r="D56">
        <f t="shared" si="1"/>
        <v>3056</v>
      </c>
      <c r="E56" t="s">
        <v>316</v>
      </c>
    </row>
    <row r="57" spans="1:5" x14ac:dyDescent="0.25">
      <c r="A57">
        <f t="shared" si="0"/>
        <v>3056</v>
      </c>
      <c r="B57" t="s">
        <v>2260</v>
      </c>
      <c r="D57">
        <f t="shared" si="1"/>
        <v>3057</v>
      </c>
      <c r="E57" t="s">
        <v>317</v>
      </c>
    </row>
    <row r="58" spans="1:5" x14ac:dyDescent="0.25">
      <c r="A58">
        <f t="shared" si="0"/>
        <v>3057</v>
      </c>
      <c r="B58" t="s">
        <v>2261</v>
      </c>
      <c r="D58">
        <f t="shared" si="1"/>
        <v>3058</v>
      </c>
      <c r="E58" t="s">
        <v>318</v>
      </c>
    </row>
    <row r="59" spans="1:5" x14ac:dyDescent="0.25">
      <c r="A59">
        <f t="shared" si="0"/>
        <v>3058</v>
      </c>
      <c r="B59" t="s">
        <v>2262</v>
      </c>
      <c r="D59">
        <f t="shared" si="1"/>
        <v>3059</v>
      </c>
      <c r="E59" t="s">
        <v>319</v>
      </c>
    </row>
    <row r="60" spans="1:5" x14ac:dyDescent="0.25">
      <c r="A60">
        <f t="shared" si="0"/>
        <v>3059</v>
      </c>
      <c r="B60" t="s">
        <v>2263</v>
      </c>
      <c r="D60">
        <f t="shared" si="1"/>
        <v>3060</v>
      </c>
      <c r="E60" t="s">
        <v>320</v>
      </c>
    </row>
    <row r="61" spans="1:5" x14ac:dyDescent="0.25">
      <c r="A61">
        <f t="shared" si="0"/>
        <v>3060</v>
      </c>
      <c r="B61" t="s">
        <v>2264</v>
      </c>
      <c r="D61">
        <f t="shared" si="1"/>
        <v>3061</v>
      </c>
      <c r="E61" t="s">
        <v>321</v>
      </c>
    </row>
    <row r="62" spans="1:5" x14ac:dyDescent="0.25">
      <c r="A62">
        <f t="shared" si="0"/>
        <v>3061</v>
      </c>
      <c r="B62" t="s">
        <v>2265</v>
      </c>
      <c r="D62">
        <f t="shared" si="1"/>
        <v>3062</v>
      </c>
      <c r="E62" t="s">
        <v>322</v>
      </c>
    </row>
    <row r="63" spans="1:5" x14ac:dyDescent="0.25">
      <c r="A63">
        <f t="shared" si="0"/>
        <v>3062</v>
      </c>
      <c r="B63" t="s">
        <v>2266</v>
      </c>
      <c r="D63">
        <f t="shared" si="1"/>
        <v>3063</v>
      </c>
      <c r="E63" t="s">
        <v>323</v>
      </c>
    </row>
    <row r="64" spans="1:5" x14ac:dyDescent="0.25">
      <c r="A64">
        <f t="shared" si="0"/>
        <v>3063</v>
      </c>
      <c r="B64" t="s">
        <v>2267</v>
      </c>
      <c r="D64">
        <f t="shared" si="1"/>
        <v>3064</v>
      </c>
      <c r="E64" t="s">
        <v>324</v>
      </c>
    </row>
    <row r="65" spans="1:5" x14ac:dyDescent="0.25">
      <c r="A65">
        <f t="shared" si="0"/>
        <v>3064</v>
      </c>
      <c r="B65" t="s">
        <v>2268</v>
      </c>
      <c r="D65">
        <f t="shared" si="1"/>
        <v>3065</v>
      </c>
      <c r="E65" t="s">
        <v>325</v>
      </c>
    </row>
    <row r="66" spans="1:5" x14ac:dyDescent="0.25">
      <c r="A66">
        <f t="shared" si="0"/>
        <v>3065</v>
      </c>
      <c r="B66" t="s">
        <v>2269</v>
      </c>
      <c r="D66">
        <f t="shared" si="1"/>
        <v>3066</v>
      </c>
      <c r="E66" t="s">
        <v>326</v>
      </c>
    </row>
    <row r="67" spans="1:5" x14ac:dyDescent="0.25">
      <c r="A67">
        <f t="shared" ref="A67:A130" si="2">A66+1</f>
        <v>3066</v>
      </c>
      <c r="B67" t="s">
        <v>2270</v>
      </c>
      <c r="D67">
        <f t="shared" ref="D67:D130" si="3">D66+1</f>
        <v>3067</v>
      </c>
      <c r="E67" t="s">
        <v>327</v>
      </c>
    </row>
    <row r="68" spans="1:5" x14ac:dyDescent="0.25">
      <c r="A68">
        <f t="shared" si="2"/>
        <v>3067</v>
      </c>
      <c r="B68" t="s">
        <v>2271</v>
      </c>
      <c r="D68">
        <f t="shared" si="3"/>
        <v>3068</v>
      </c>
      <c r="E68" t="s">
        <v>328</v>
      </c>
    </row>
    <row r="69" spans="1:5" x14ac:dyDescent="0.25">
      <c r="A69">
        <f t="shared" si="2"/>
        <v>3068</v>
      </c>
      <c r="B69" t="s">
        <v>2272</v>
      </c>
      <c r="D69">
        <f t="shared" si="3"/>
        <v>3069</v>
      </c>
      <c r="E69" t="s">
        <v>329</v>
      </c>
    </row>
    <row r="70" spans="1:5" x14ac:dyDescent="0.25">
      <c r="A70">
        <f t="shared" si="2"/>
        <v>3069</v>
      </c>
      <c r="B70" t="s">
        <v>2273</v>
      </c>
      <c r="D70">
        <f t="shared" si="3"/>
        <v>3070</v>
      </c>
      <c r="E70" t="s">
        <v>330</v>
      </c>
    </row>
    <row r="71" spans="1:5" x14ac:dyDescent="0.25">
      <c r="A71">
        <f t="shared" si="2"/>
        <v>3070</v>
      </c>
      <c r="B71" t="s">
        <v>2274</v>
      </c>
      <c r="D71">
        <f t="shared" si="3"/>
        <v>3071</v>
      </c>
      <c r="E71" t="s">
        <v>331</v>
      </c>
    </row>
    <row r="72" spans="1:5" x14ac:dyDescent="0.25">
      <c r="A72">
        <f t="shared" si="2"/>
        <v>3071</v>
      </c>
      <c r="B72" t="s">
        <v>2275</v>
      </c>
      <c r="D72">
        <f t="shared" si="3"/>
        <v>3072</v>
      </c>
      <c r="E72" t="s">
        <v>332</v>
      </c>
    </row>
    <row r="73" spans="1:5" x14ac:dyDescent="0.25">
      <c r="A73">
        <f t="shared" si="2"/>
        <v>3072</v>
      </c>
      <c r="B73" t="s">
        <v>2276</v>
      </c>
      <c r="D73">
        <f t="shared" si="3"/>
        <v>3073</v>
      </c>
      <c r="E73" t="s">
        <v>333</v>
      </c>
    </row>
    <row r="74" spans="1:5" x14ac:dyDescent="0.25">
      <c r="A74">
        <f t="shared" si="2"/>
        <v>3073</v>
      </c>
      <c r="B74" t="s">
        <v>2277</v>
      </c>
      <c r="D74">
        <f t="shared" si="3"/>
        <v>3074</v>
      </c>
      <c r="E74" t="s">
        <v>334</v>
      </c>
    </row>
    <row r="75" spans="1:5" x14ac:dyDescent="0.25">
      <c r="A75">
        <f t="shared" si="2"/>
        <v>3074</v>
      </c>
      <c r="B75" t="s">
        <v>2278</v>
      </c>
      <c r="D75">
        <f t="shared" si="3"/>
        <v>3075</v>
      </c>
      <c r="E75" t="s">
        <v>335</v>
      </c>
    </row>
    <row r="76" spans="1:5" x14ac:dyDescent="0.25">
      <c r="A76">
        <f t="shared" si="2"/>
        <v>3075</v>
      </c>
      <c r="B76" t="s">
        <v>2279</v>
      </c>
      <c r="D76">
        <f t="shared" si="3"/>
        <v>3076</v>
      </c>
      <c r="E76" t="s">
        <v>336</v>
      </c>
    </row>
    <row r="77" spans="1:5" x14ac:dyDescent="0.25">
      <c r="A77">
        <f t="shared" si="2"/>
        <v>3076</v>
      </c>
      <c r="B77" t="s">
        <v>2280</v>
      </c>
      <c r="D77">
        <f t="shared" si="3"/>
        <v>3077</v>
      </c>
      <c r="E77" t="s">
        <v>337</v>
      </c>
    </row>
    <row r="78" spans="1:5" x14ac:dyDescent="0.25">
      <c r="A78">
        <f t="shared" si="2"/>
        <v>3077</v>
      </c>
      <c r="B78" t="s">
        <v>2281</v>
      </c>
      <c r="D78">
        <f t="shared" si="3"/>
        <v>3078</v>
      </c>
      <c r="E78" t="s">
        <v>338</v>
      </c>
    </row>
    <row r="79" spans="1:5" x14ac:dyDescent="0.25">
      <c r="A79">
        <f t="shared" si="2"/>
        <v>3078</v>
      </c>
      <c r="B79" t="s">
        <v>2282</v>
      </c>
      <c r="D79">
        <f t="shared" si="3"/>
        <v>3079</v>
      </c>
      <c r="E79" t="s">
        <v>339</v>
      </c>
    </row>
    <row r="80" spans="1:5" x14ac:dyDescent="0.25">
      <c r="A80">
        <f t="shared" si="2"/>
        <v>3079</v>
      </c>
      <c r="B80" t="s">
        <v>2283</v>
      </c>
      <c r="D80">
        <f t="shared" si="3"/>
        <v>3080</v>
      </c>
      <c r="E80" t="s">
        <v>340</v>
      </c>
    </row>
    <row r="81" spans="1:5" x14ac:dyDescent="0.25">
      <c r="A81">
        <f t="shared" si="2"/>
        <v>3080</v>
      </c>
      <c r="B81" t="s">
        <v>2284</v>
      </c>
      <c r="D81">
        <f t="shared" si="3"/>
        <v>3081</v>
      </c>
      <c r="E81" t="s">
        <v>341</v>
      </c>
    </row>
    <row r="82" spans="1:5" x14ac:dyDescent="0.25">
      <c r="A82">
        <f t="shared" si="2"/>
        <v>3081</v>
      </c>
      <c r="B82" t="s">
        <v>2285</v>
      </c>
      <c r="D82">
        <f t="shared" si="3"/>
        <v>3082</v>
      </c>
      <c r="E82" t="s">
        <v>342</v>
      </c>
    </row>
    <row r="83" spans="1:5" x14ac:dyDescent="0.25">
      <c r="A83">
        <f t="shared" si="2"/>
        <v>3082</v>
      </c>
      <c r="B83" t="s">
        <v>2286</v>
      </c>
      <c r="D83">
        <f t="shared" si="3"/>
        <v>3083</v>
      </c>
      <c r="E83" t="s">
        <v>343</v>
      </c>
    </row>
    <row r="84" spans="1:5" x14ac:dyDescent="0.25">
      <c r="A84">
        <f t="shared" si="2"/>
        <v>3083</v>
      </c>
      <c r="B84" t="s">
        <v>2287</v>
      </c>
      <c r="D84">
        <f t="shared" si="3"/>
        <v>3084</v>
      </c>
      <c r="E84" t="s">
        <v>344</v>
      </c>
    </row>
    <row r="85" spans="1:5" x14ac:dyDescent="0.25">
      <c r="A85">
        <f t="shared" si="2"/>
        <v>3084</v>
      </c>
      <c r="B85" t="s">
        <v>2288</v>
      </c>
      <c r="D85">
        <f t="shared" si="3"/>
        <v>3085</v>
      </c>
      <c r="E85" t="s">
        <v>345</v>
      </c>
    </row>
    <row r="86" spans="1:5" x14ac:dyDescent="0.25">
      <c r="A86">
        <f t="shared" si="2"/>
        <v>3085</v>
      </c>
      <c r="B86" t="s">
        <v>2289</v>
      </c>
      <c r="D86">
        <f t="shared" si="3"/>
        <v>3086</v>
      </c>
      <c r="E86" t="s">
        <v>346</v>
      </c>
    </row>
    <row r="87" spans="1:5" x14ac:dyDescent="0.25">
      <c r="A87">
        <f t="shared" si="2"/>
        <v>3086</v>
      </c>
      <c r="B87" t="s">
        <v>2290</v>
      </c>
      <c r="D87">
        <f t="shared" si="3"/>
        <v>3087</v>
      </c>
      <c r="E87" t="s">
        <v>347</v>
      </c>
    </row>
    <row r="88" spans="1:5" x14ac:dyDescent="0.25">
      <c r="A88">
        <f t="shared" si="2"/>
        <v>3087</v>
      </c>
      <c r="B88" t="s">
        <v>2291</v>
      </c>
      <c r="D88">
        <f t="shared" si="3"/>
        <v>3088</v>
      </c>
      <c r="E88" t="s">
        <v>348</v>
      </c>
    </row>
    <row r="89" spans="1:5" x14ac:dyDescent="0.25">
      <c r="A89">
        <f t="shared" si="2"/>
        <v>3088</v>
      </c>
      <c r="B89" t="s">
        <v>2292</v>
      </c>
      <c r="D89">
        <f t="shared" si="3"/>
        <v>3089</v>
      </c>
      <c r="E89" t="s">
        <v>349</v>
      </c>
    </row>
    <row r="90" spans="1:5" x14ac:dyDescent="0.25">
      <c r="A90">
        <f t="shared" si="2"/>
        <v>3089</v>
      </c>
      <c r="B90" t="s">
        <v>2293</v>
      </c>
      <c r="D90">
        <f t="shared" si="3"/>
        <v>3090</v>
      </c>
      <c r="E90" t="s">
        <v>350</v>
      </c>
    </row>
    <row r="91" spans="1:5" x14ac:dyDescent="0.25">
      <c r="A91">
        <f t="shared" si="2"/>
        <v>3090</v>
      </c>
      <c r="B91" t="s">
        <v>2294</v>
      </c>
      <c r="D91">
        <f t="shared" si="3"/>
        <v>3091</v>
      </c>
      <c r="E91" t="s">
        <v>351</v>
      </c>
    </row>
    <row r="92" spans="1:5" x14ac:dyDescent="0.25">
      <c r="A92">
        <f t="shared" si="2"/>
        <v>3091</v>
      </c>
      <c r="B92" t="s">
        <v>2295</v>
      </c>
      <c r="D92">
        <f t="shared" si="3"/>
        <v>3092</v>
      </c>
      <c r="E92" t="s">
        <v>352</v>
      </c>
    </row>
    <row r="93" spans="1:5" x14ac:dyDescent="0.25">
      <c r="A93">
        <f t="shared" si="2"/>
        <v>3092</v>
      </c>
      <c r="B93" t="s">
        <v>2296</v>
      </c>
      <c r="D93">
        <f t="shared" si="3"/>
        <v>3093</v>
      </c>
      <c r="E93" t="s">
        <v>353</v>
      </c>
    </row>
    <row r="94" spans="1:5" x14ac:dyDescent="0.25">
      <c r="A94">
        <f t="shared" si="2"/>
        <v>3093</v>
      </c>
      <c r="B94" t="s">
        <v>2297</v>
      </c>
      <c r="D94">
        <f t="shared" si="3"/>
        <v>3094</v>
      </c>
      <c r="E94" t="s">
        <v>354</v>
      </c>
    </row>
    <row r="95" spans="1:5" x14ac:dyDescent="0.25">
      <c r="A95">
        <f t="shared" si="2"/>
        <v>3094</v>
      </c>
      <c r="B95" t="s">
        <v>2298</v>
      </c>
      <c r="D95">
        <f t="shared" si="3"/>
        <v>3095</v>
      </c>
      <c r="E95" t="s">
        <v>355</v>
      </c>
    </row>
    <row r="96" spans="1:5" x14ac:dyDescent="0.25">
      <c r="A96">
        <f t="shared" si="2"/>
        <v>3095</v>
      </c>
      <c r="B96" t="s">
        <v>2299</v>
      </c>
      <c r="D96">
        <f t="shared" si="3"/>
        <v>3096</v>
      </c>
      <c r="E96" t="s">
        <v>356</v>
      </c>
    </row>
    <row r="97" spans="1:5" x14ac:dyDescent="0.25">
      <c r="A97">
        <f t="shared" si="2"/>
        <v>3096</v>
      </c>
      <c r="B97" t="s">
        <v>2300</v>
      </c>
      <c r="D97">
        <f t="shared" si="3"/>
        <v>3097</v>
      </c>
      <c r="E97" t="s">
        <v>357</v>
      </c>
    </row>
    <row r="98" spans="1:5" x14ac:dyDescent="0.25">
      <c r="A98">
        <f t="shared" si="2"/>
        <v>3097</v>
      </c>
      <c r="B98" t="s">
        <v>2301</v>
      </c>
      <c r="D98">
        <f t="shared" si="3"/>
        <v>3098</v>
      </c>
      <c r="E98" t="s">
        <v>358</v>
      </c>
    </row>
    <row r="99" spans="1:5" x14ac:dyDescent="0.25">
      <c r="A99">
        <f t="shared" si="2"/>
        <v>3098</v>
      </c>
      <c r="B99" t="s">
        <v>2302</v>
      </c>
      <c r="D99">
        <f t="shared" si="3"/>
        <v>3099</v>
      </c>
      <c r="E99" t="s">
        <v>359</v>
      </c>
    </row>
    <row r="100" spans="1:5" x14ac:dyDescent="0.25">
      <c r="A100">
        <f t="shared" si="2"/>
        <v>3099</v>
      </c>
      <c r="B100" t="s">
        <v>2303</v>
      </c>
      <c r="D100">
        <f t="shared" si="3"/>
        <v>3100</v>
      </c>
      <c r="E100" t="s">
        <v>360</v>
      </c>
    </row>
    <row r="101" spans="1:5" x14ac:dyDescent="0.25">
      <c r="A101">
        <f t="shared" si="2"/>
        <v>3100</v>
      </c>
      <c r="B101" t="s">
        <v>2304</v>
      </c>
      <c r="D101">
        <f t="shared" si="3"/>
        <v>3101</v>
      </c>
      <c r="E101" t="s">
        <v>361</v>
      </c>
    </row>
    <row r="102" spans="1:5" x14ac:dyDescent="0.25">
      <c r="A102">
        <f t="shared" si="2"/>
        <v>3101</v>
      </c>
      <c r="B102" t="s">
        <v>2305</v>
      </c>
      <c r="D102">
        <f t="shared" si="3"/>
        <v>3102</v>
      </c>
      <c r="E102" t="s">
        <v>362</v>
      </c>
    </row>
    <row r="103" spans="1:5" x14ac:dyDescent="0.25">
      <c r="A103">
        <f t="shared" si="2"/>
        <v>3102</v>
      </c>
      <c r="B103" t="s">
        <v>2306</v>
      </c>
      <c r="D103">
        <f t="shared" si="3"/>
        <v>3103</v>
      </c>
      <c r="E103" t="s">
        <v>363</v>
      </c>
    </row>
    <row r="104" spans="1:5" x14ac:dyDescent="0.25">
      <c r="A104">
        <f t="shared" si="2"/>
        <v>3103</v>
      </c>
      <c r="B104" t="s">
        <v>2307</v>
      </c>
      <c r="D104">
        <f t="shared" si="3"/>
        <v>3104</v>
      </c>
      <c r="E104" t="s">
        <v>364</v>
      </c>
    </row>
    <row r="105" spans="1:5" x14ac:dyDescent="0.25">
      <c r="A105">
        <f t="shared" si="2"/>
        <v>3104</v>
      </c>
      <c r="B105" t="s">
        <v>2308</v>
      </c>
      <c r="D105">
        <f t="shared" si="3"/>
        <v>3105</v>
      </c>
      <c r="E105" t="s">
        <v>365</v>
      </c>
    </row>
    <row r="106" spans="1:5" x14ac:dyDescent="0.25">
      <c r="A106">
        <f t="shared" si="2"/>
        <v>3105</v>
      </c>
      <c r="B106" t="s">
        <v>2309</v>
      </c>
      <c r="D106">
        <f t="shared" si="3"/>
        <v>3106</v>
      </c>
      <c r="E106" t="s">
        <v>366</v>
      </c>
    </row>
    <row r="107" spans="1:5" x14ac:dyDescent="0.25">
      <c r="A107">
        <f t="shared" si="2"/>
        <v>3106</v>
      </c>
      <c r="B107" t="s">
        <v>2310</v>
      </c>
      <c r="D107">
        <f t="shared" si="3"/>
        <v>3107</v>
      </c>
      <c r="E107" t="s">
        <v>367</v>
      </c>
    </row>
    <row r="108" spans="1:5" x14ac:dyDescent="0.25">
      <c r="A108">
        <f t="shared" si="2"/>
        <v>3107</v>
      </c>
      <c r="B108" t="s">
        <v>2311</v>
      </c>
      <c r="D108">
        <f t="shared" si="3"/>
        <v>3108</v>
      </c>
      <c r="E108" t="s">
        <v>368</v>
      </c>
    </row>
    <row r="109" spans="1:5" x14ac:dyDescent="0.25">
      <c r="A109">
        <f t="shared" si="2"/>
        <v>3108</v>
      </c>
      <c r="B109" t="s">
        <v>2312</v>
      </c>
      <c r="D109">
        <f t="shared" si="3"/>
        <v>3109</v>
      </c>
      <c r="E109" t="s">
        <v>369</v>
      </c>
    </row>
    <row r="110" spans="1:5" x14ac:dyDescent="0.25">
      <c r="A110">
        <f t="shared" si="2"/>
        <v>3109</v>
      </c>
      <c r="B110" t="s">
        <v>2313</v>
      </c>
      <c r="D110">
        <f t="shared" si="3"/>
        <v>3110</v>
      </c>
      <c r="E110" t="s">
        <v>370</v>
      </c>
    </row>
    <row r="111" spans="1:5" x14ac:dyDescent="0.25">
      <c r="A111">
        <f t="shared" si="2"/>
        <v>3110</v>
      </c>
      <c r="B111" t="s">
        <v>2314</v>
      </c>
      <c r="D111">
        <f t="shared" si="3"/>
        <v>3111</v>
      </c>
      <c r="E111" t="s">
        <v>371</v>
      </c>
    </row>
    <row r="112" spans="1:5" x14ac:dyDescent="0.25">
      <c r="A112">
        <f t="shared" si="2"/>
        <v>3111</v>
      </c>
      <c r="B112" t="s">
        <v>2315</v>
      </c>
      <c r="D112">
        <f t="shared" si="3"/>
        <v>3112</v>
      </c>
      <c r="E112" t="s">
        <v>372</v>
      </c>
    </row>
    <row r="113" spans="1:5" x14ac:dyDescent="0.25">
      <c r="A113">
        <f t="shared" si="2"/>
        <v>3112</v>
      </c>
      <c r="B113" t="s">
        <v>2192</v>
      </c>
      <c r="D113">
        <f t="shared" si="3"/>
        <v>3113</v>
      </c>
      <c r="E113" t="s">
        <v>373</v>
      </c>
    </row>
    <row r="114" spans="1:5" x14ac:dyDescent="0.25">
      <c r="A114">
        <f t="shared" si="2"/>
        <v>3113</v>
      </c>
      <c r="B114" t="s">
        <v>2193</v>
      </c>
      <c r="D114">
        <f t="shared" si="3"/>
        <v>3114</v>
      </c>
      <c r="E114" t="s">
        <v>374</v>
      </c>
    </row>
    <row r="115" spans="1:5" x14ac:dyDescent="0.25">
      <c r="A115">
        <f t="shared" si="2"/>
        <v>3114</v>
      </c>
      <c r="B115" t="s">
        <v>2195</v>
      </c>
      <c r="D115">
        <f t="shared" si="3"/>
        <v>3115</v>
      </c>
      <c r="E115" t="s">
        <v>375</v>
      </c>
    </row>
    <row r="116" spans="1:5" x14ac:dyDescent="0.25">
      <c r="A116">
        <f t="shared" si="2"/>
        <v>3115</v>
      </c>
      <c r="B116" t="s">
        <v>2196</v>
      </c>
      <c r="D116">
        <f t="shared" si="3"/>
        <v>3116</v>
      </c>
      <c r="E116" s="2" t="s">
        <v>376</v>
      </c>
    </row>
    <row r="117" spans="1:5" x14ac:dyDescent="0.25">
      <c r="A117">
        <f t="shared" si="2"/>
        <v>3116</v>
      </c>
      <c r="B117" t="s">
        <v>2197</v>
      </c>
      <c r="D117">
        <f t="shared" si="3"/>
        <v>3117</v>
      </c>
      <c r="E117" t="s">
        <v>377</v>
      </c>
    </row>
    <row r="118" spans="1:5" x14ac:dyDescent="0.25">
      <c r="A118">
        <f t="shared" si="2"/>
        <v>3117</v>
      </c>
      <c r="B118" t="s">
        <v>2199</v>
      </c>
      <c r="D118">
        <f t="shared" si="3"/>
        <v>3118</v>
      </c>
      <c r="E118" t="s">
        <v>378</v>
      </c>
    </row>
    <row r="119" spans="1:5" x14ac:dyDescent="0.25">
      <c r="A119">
        <f t="shared" si="2"/>
        <v>3118</v>
      </c>
      <c r="B119" t="s">
        <v>2200</v>
      </c>
      <c r="D119">
        <f t="shared" si="3"/>
        <v>3119</v>
      </c>
      <c r="E119" t="s">
        <v>379</v>
      </c>
    </row>
    <row r="120" spans="1:5" x14ac:dyDescent="0.25">
      <c r="A120">
        <f t="shared" si="2"/>
        <v>3119</v>
      </c>
      <c r="B120" t="s">
        <v>2202</v>
      </c>
      <c r="D120">
        <f t="shared" si="3"/>
        <v>3120</v>
      </c>
      <c r="E120" t="s">
        <v>380</v>
      </c>
    </row>
    <row r="121" spans="1:5" x14ac:dyDescent="0.25">
      <c r="A121">
        <f t="shared" si="2"/>
        <v>3120</v>
      </c>
      <c r="B121" t="s">
        <v>2203</v>
      </c>
      <c r="D121">
        <f t="shared" si="3"/>
        <v>3121</v>
      </c>
      <c r="E121" t="s">
        <v>381</v>
      </c>
    </row>
    <row r="122" spans="1:5" x14ac:dyDescent="0.25">
      <c r="A122">
        <f t="shared" si="2"/>
        <v>3121</v>
      </c>
      <c r="B122" t="s">
        <v>2204</v>
      </c>
      <c r="D122">
        <f t="shared" si="3"/>
        <v>3122</v>
      </c>
      <c r="E122" t="s">
        <v>382</v>
      </c>
    </row>
    <row r="123" spans="1:5" x14ac:dyDescent="0.25">
      <c r="A123">
        <f t="shared" si="2"/>
        <v>3122</v>
      </c>
      <c r="B123" t="s">
        <v>2205</v>
      </c>
      <c r="D123">
        <f t="shared" si="3"/>
        <v>3123</v>
      </c>
      <c r="E123" t="s">
        <v>383</v>
      </c>
    </row>
    <row r="124" spans="1:5" x14ac:dyDescent="0.25">
      <c r="A124">
        <f t="shared" si="2"/>
        <v>3123</v>
      </c>
      <c r="B124" t="s">
        <v>2206</v>
      </c>
      <c r="D124">
        <f t="shared" si="3"/>
        <v>3124</v>
      </c>
      <c r="E124" t="s">
        <v>384</v>
      </c>
    </row>
    <row r="125" spans="1:5" x14ac:dyDescent="0.25">
      <c r="A125">
        <f t="shared" si="2"/>
        <v>3124</v>
      </c>
      <c r="B125" t="s">
        <v>2207</v>
      </c>
      <c r="C125" t="s">
        <v>2194</v>
      </c>
      <c r="D125">
        <f t="shared" si="3"/>
        <v>3125</v>
      </c>
      <c r="E125" t="s">
        <v>385</v>
      </c>
    </row>
    <row r="126" spans="1:5" x14ac:dyDescent="0.25">
      <c r="A126">
        <f t="shared" si="2"/>
        <v>3125</v>
      </c>
      <c r="B126" t="s">
        <v>2316</v>
      </c>
      <c r="C126" t="s">
        <v>2194</v>
      </c>
      <c r="D126">
        <f t="shared" si="3"/>
        <v>3126</v>
      </c>
      <c r="E126" t="s">
        <v>386</v>
      </c>
    </row>
    <row r="127" spans="1:5" x14ac:dyDescent="0.25">
      <c r="A127">
        <f t="shared" si="2"/>
        <v>3126</v>
      </c>
      <c r="B127" t="s">
        <v>2317</v>
      </c>
      <c r="C127" t="s">
        <v>2194</v>
      </c>
      <c r="D127">
        <f t="shared" si="3"/>
        <v>3127</v>
      </c>
      <c r="E127" t="s">
        <v>387</v>
      </c>
    </row>
    <row r="128" spans="1:5" x14ac:dyDescent="0.25">
      <c r="A128">
        <f t="shared" si="2"/>
        <v>3127</v>
      </c>
      <c r="B128" t="s">
        <v>2318</v>
      </c>
      <c r="D128">
        <f t="shared" si="3"/>
        <v>3128</v>
      </c>
      <c r="E128" t="s">
        <v>388</v>
      </c>
    </row>
    <row r="129" spans="1:5" x14ac:dyDescent="0.25">
      <c r="A129">
        <f t="shared" si="2"/>
        <v>3128</v>
      </c>
      <c r="B129" t="s">
        <v>2319</v>
      </c>
      <c r="C129" t="s">
        <v>2198</v>
      </c>
      <c r="D129">
        <f t="shared" si="3"/>
        <v>3129</v>
      </c>
      <c r="E129" t="s">
        <v>389</v>
      </c>
    </row>
    <row r="130" spans="1:5" x14ac:dyDescent="0.25">
      <c r="A130">
        <f t="shared" si="2"/>
        <v>3129</v>
      </c>
      <c r="B130" t="s">
        <v>2320</v>
      </c>
      <c r="C130" t="s">
        <v>2198</v>
      </c>
      <c r="D130">
        <f t="shared" si="3"/>
        <v>3130</v>
      </c>
      <c r="E130" t="s">
        <v>390</v>
      </c>
    </row>
    <row r="131" spans="1:5" x14ac:dyDescent="0.25">
      <c r="A131">
        <f t="shared" ref="A131:A194" si="4">A130+1</f>
        <v>3130</v>
      </c>
      <c r="B131" t="s">
        <v>2321</v>
      </c>
      <c r="D131">
        <f t="shared" ref="D131:D192" si="5">D130+1</f>
        <v>3131</v>
      </c>
      <c r="E131" t="s">
        <v>391</v>
      </c>
    </row>
    <row r="132" spans="1:5" x14ac:dyDescent="0.25">
      <c r="A132">
        <f t="shared" si="4"/>
        <v>3131</v>
      </c>
      <c r="B132" t="s">
        <v>2322</v>
      </c>
      <c r="C132" t="s">
        <v>2201</v>
      </c>
      <c r="D132">
        <f t="shared" si="5"/>
        <v>3132</v>
      </c>
      <c r="E132" t="s">
        <v>392</v>
      </c>
    </row>
    <row r="133" spans="1:5" x14ac:dyDescent="0.25">
      <c r="A133">
        <f t="shared" si="4"/>
        <v>3132</v>
      </c>
      <c r="B133" t="s">
        <v>2323</v>
      </c>
      <c r="C133" t="s">
        <v>2201</v>
      </c>
      <c r="D133">
        <f t="shared" si="5"/>
        <v>3133</v>
      </c>
      <c r="E133" t="s">
        <v>393</v>
      </c>
    </row>
    <row r="134" spans="1:5" x14ac:dyDescent="0.25">
      <c r="A134">
        <f t="shared" si="4"/>
        <v>3133</v>
      </c>
      <c r="B134" t="s">
        <v>2324</v>
      </c>
      <c r="D134">
        <f t="shared" si="5"/>
        <v>3134</v>
      </c>
      <c r="E134" t="s">
        <v>394</v>
      </c>
    </row>
    <row r="135" spans="1:5" x14ac:dyDescent="0.25">
      <c r="A135">
        <f t="shared" si="4"/>
        <v>3134</v>
      </c>
      <c r="B135" t="s">
        <v>2325</v>
      </c>
      <c r="D135">
        <f t="shared" si="5"/>
        <v>3135</v>
      </c>
      <c r="E135" t="s">
        <v>395</v>
      </c>
    </row>
    <row r="136" spans="1:5" x14ac:dyDescent="0.25">
      <c r="A136">
        <f t="shared" si="4"/>
        <v>3135</v>
      </c>
      <c r="B136" t="s">
        <v>2326</v>
      </c>
      <c r="D136">
        <f t="shared" si="5"/>
        <v>3136</v>
      </c>
      <c r="E136" t="s">
        <v>396</v>
      </c>
    </row>
    <row r="137" spans="1:5" x14ac:dyDescent="0.25">
      <c r="A137">
        <f t="shared" si="4"/>
        <v>3136</v>
      </c>
      <c r="B137" t="s">
        <v>2327</v>
      </c>
      <c r="C137" t="s">
        <v>2194</v>
      </c>
      <c r="D137">
        <f t="shared" si="5"/>
        <v>3137</v>
      </c>
      <c r="E137" t="s">
        <v>397</v>
      </c>
    </row>
    <row r="138" spans="1:5" x14ac:dyDescent="0.25">
      <c r="A138">
        <f t="shared" si="4"/>
        <v>3137</v>
      </c>
      <c r="B138" t="s">
        <v>2328</v>
      </c>
      <c r="C138" t="s">
        <v>2194</v>
      </c>
      <c r="D138">
        <f t="shared" si="5"/>
        <v>3138</v>
      </c>
      <c r="E138" t="s">
        <v>398</v>
      </c>
    </row>
    <row r="139" spans="1:5" x14ac:dyDescent="0.25">
      <c r="A139">
        <f t="shared" si="4"/>
        <v>3138</v>
      </c>
      <c r="B139" t="s">
        <v>2329</v>
      </c>
      <c r="D139">
        <f t="shared" si="5"/>
        <v>3139</v>
      </c>
      <c r="E139" t="s">
        <v>399</v>
      </c>
    </row>
    <row r="140" spans="1:5" x14ac:dyDescent="0.25">
      <c r="A140">
        <f t="shared" si="4"/>
        <v>3139</v>
      </c>
      <c r="B140" t="s">
        <v>2330</v>
      </c>
      <c r="C140" t="s">
        <v>2198</v>
      </c>
      <c r="D140">
        <f t="shared" si="5"/>
        <v>3140</v>
      </c>
      <c r="E140" t="s">
        <v>400</v>
      </c>
    </row>
    <row r="141" spans="1:5" x14ac:dyDescent="0.25">
      <c r="A141">
        <f t="shared" si="4"/>
        <v>3140</v>
      </c>
      <c r="B141" t="s">
        <v>2331</v>
      </c>
      <c r="D141">
        <f t="shared" si="5"/>
        <v>3141</v>
      </c>
      <c r="E141" t="s">
        <v>401</v>
      </c>
    </row>
    <row r="142" spans="1:5" x14ac:dyDescent="0.25">
      <c r="A142">
        <f t="shared" si="4"/>
        <v>3141</v>
      </c>
      <c r="B142" t="s">
        <v>2332</v>
      </c>
      <c r="D142">
        <f t="shared" si="5"/>
        <v>3142</v>
      </c>
      <c r="E142" t="s">
        <v>402</v>
      </c>
    </row>
    <row r="143" spans="1:5" x14ac:dyDescent="0.25">
      <c r="A143">
        <f t="shared" si="4"/>
        <v>3142</v>
      </c>
      <c r="B143" t="s">
        <v>2333</v>
      </c>
      <c r="D143">
        <f t="shared" si="5"/>
        <v>3143</v>
      </c>
      <c r="E143" t="s">
        <v>403</v>
      </c>
    </row>
    <row r="144" spans="1:5" x14ac:dyDescent="0.25">
      <c r="A144">
        <f t="shared" si="4"/>
        <v>3143</v>
      </c>
      <c r="B144" t="s">
        <v>2334</v>
      </c>
      <c r="D144">
        <f t="shared" si="5"/>
        <v>3144</v>
      </c>
      <c r="E144" t="s">
        <v>404</v>
      </c>
    </row>
    <row r="145" spans="1:5" x14ac:dyDescent="0.25">
      <c r="A145">
        <f t="shared" si="4"/>
        <v>3144</v>
      </c>
      <c r="B145" t="s">
        <v>2335</v>
      </c>
      <c r="D145">
        <f t="shared" si="5"/>
        <v>3145</v>
      </c>
      <c r="E145" t="s">
        <v>405</v>
      </c>
    </row>
    <row r="146" spans="1:5" x14ac:dyDescent="0.25">
      <c r="A146">
        <f t="shared" si="4"/>
        <v>3145</v>
      </c>
      <c r="B146" t="s">
        <v>2336</v>
      </c>
      <c r="D146">
        <f t="shared" si="5"/>
        <v>3146</v>
      </c>
      <c r="E146" t="s">
        <v>406</v>
      </c>
    </row>
    <row r="147" spans="1:5" x14ac:dyDescent="0.25">
      <c r="A147">
        <f t="shared" si="4"/>
        <v>3146</v>
      </c>
      <c r="B147" t="s">
        <v>2337</v>
      </c>
      <c r="D147">
        <f t="shared" si="5"/>
        <v>3147</v>
      </c>
      <c r="E147" t="s">
        <v>407</v>
      </c>
    </row>
    <row r="148" spans="1:5" x14ac:dyDescent="0.25">
      <c r="A148">
        <f t="shared" si="4"/>
        <v>3147</v>
      </c>
      <c r="B148" t="s">
        <v>408</v>
      </c>
      <c r="D148">
        <f t="shared" si="5"/>
        <v>3148</v>
      </c>
      <c r="E148" t="s">
        <v>408</v>
      </c>
    </row>
    <row r="149" spans="1:5" x14ac:dyDescent="0.25">
      <c r="A149">
        <f t="shared" si="4"/>
        <v>3148</v>
      </c>
      <c r="B149" t="s">
        <v>2338</v>
      </c>
      <c r="D149">
        <f t="shared" si="5"/>
        <v>3149</v>
      </c>
      <c r="E149" t="s">
        <v>409</v>
      </c>
    </row>
    <row r="150" spans="1:5" x14ac:dyDescent="0.25">
      <c r="A150">
        <f t="shared" si="4"/>
        <v>3149</v>
      </c>
      <c r="B150" t="s">
        <v>410</v>
      </c>
      <c r="D150">
        <f t="shared" si="5"/>
        <v>3150</v>
      </c>
      <c r="E150" t="s">
        <v>410</v>
      </c>
    </row>
    <row r="151" spans="1:5" x14ac:dyDescent="0.25">
      <c r="A151">
        <f t="shared" si="4"/>
        <v>3150</v>
      </c>
      <c r="B151" t="s">
        <v>2339</v>
      </c>
      <c r="D151">
        <f t="shared" si="5"/>
        <v>3151</v>
      </c>
      <c r="E151" t="s">
        <v>411</v>
      </c>
    </row>
    <row r="152" spans="1:5" x14ac:dyDescent="0.25">
      <c r="A152">
        <f t="shared" si="4"/>
        <v>3151</v>
      </c>
      <c r="B152" t="s">
        <v>2340</v>
      </c>
      <c r="D152">
        <f t="shared" si="5"/>
        <v>3152</v>
      </c>
      <c r="E152" t="s">
        <v>412</v>
      </c>
    </row>
    <row r="153" spans="1:5" x14ac:dyDescent="0.25">
      <c r="A153">
        <f t="shared" si="4"/>
        <v>3152</v>
      </c>
      <c r="B153" t="s">
        <v>2341</v>
      </c>
      <c r="D153">
        <f t="shared" si="5"/>
        <v>3153</v>
      </c>
      <c r="E153" t="s">
        <v>413</v>
      </c>
    </row>
    <row r="154" spans="1:5" x14ac:dyDescent="0.25">
      <c r="A154">
        <f t="shared" si="4"/>
        <v>3153</v>
      </c>
      <c r="B154" t="s">
        <v>2342</v>
      </c>
      <c r="D154">
        <f t="shared" si="5"/>
        <v>3154</v>
      </c>
      <c r="E154" t="s">
        <v>414</v>
      </c>
    </row>
    <row r="155" spans="1:5" x14ac:dyDescent="0.25">
      <c r="A155">
        <f t="shared" si="4"/>
        <v>3154</v>
      </c>
      <c r="B155" t="s">
        <v>2343</v>
      </c>
      <c r="D155">
        <f t="shared" si="5"/>
        <v>3155</v>
      </c>
      <c r="E155" t="s">
        <v>415</v>
      </c>
    </row>
    <row r="156" spans="1:5" x14ac:dyDescent="0.25">
      <c r="A156">
        <f t="shared" si="4"/>
        <v>3155</v>
      </c>
      <c r="B156" t="s">
        <v>2344</v>
      </c>
      <c r="D156">
        <f t="shared" si="5"/>
        <v>3156</v>
      </c>
      <c r="E156" t="s">
        <v>416</v>
      </c>
    </row>
    <row r="157" spans="1:5" x14ac:dyDescent="0.25">
      <c r="A157">
        <f t="shared" si="4"/>
        <v>3156</v>
      </c>
      <c r="B157" t="s">
        <v>2345</v>
      </c>
      <c r="D157">
        <f t="shared" si="5"/>
        <v>3157</v>
      </c>
      <c r="E157" t="s">
        <v>417</v>
      </c>
    </row>
    <row r="158" spans="1:5" x14ac:dyDescent="0.25">
      <c r="A158">
        <f t="shared" si="4"/>
        <v>3157</v>
      </c>
      <c r="B158" t="s">
        <v>2346</v>
      </c>
      <c r="D158">
        <f t="shared" si="5"/>
        <v>3158</v>
      </c>
      <c r="E158" t="s">
        <v>418</v>
      </c>
    </row>
    <row r="159" spans="1:5" x14ac:dyDescent="0.25">
      <c r="A159">
        <f t="shared" si="4"/>
        <v>3158</v>
      </c>
      <c r="B159" t="s">
        <v>2347</v>
      </c>
      <c r="D159">
        <f t="shared" si="5"/>
        <v>3159</v>
      </c>
      <c r="E159" t="s">
        <v>419</v>
      </c>
    </row>
    <row r="160" spans="1:5" x14ac:dyDescent="0.25">
      <c r="A160">
        <f t="shared" si="4"/>
        <v>3159</v>
      </c>
      <c r="B160" t="s">
        <v>2348</v>
      </c>
      <c r="D160">
        <f t="shared" si="5"/>
        <v>3160</v>
      </c>
      <c r="E160" t="s">
        <v>420</v>
      </c>
    </row>
    <row r="161" spans="1:5" x14ac:dyDescent="0.25">
      <c r="A161">
        <f t="shared" si="4"/>
        <v>3160</v>
      </c>
      <c r="B161" t="s">
        <v>2133</v>
      </c>
      <c r="D161">
        <f t="shared" si="5"/>
        <v>3161</v>
      </c>
      <c r="E161" t="s">
        <v>2134</v>
      </c>
    </row>
    <row r="162" spans="1:5" s="10" customFormat="1" x14ac:dyDescent="0.25">
      <c r="A162" s="10">
        <f t="shared" si="4"/>
        <v>3161</v>
      </c>
      <c r="B162" s="10" t="s">
        <v>2349</v>
      </c>
      <c r="D162" s="10">
        <f t="shared" si="5"/>
        <v>3162</v>
      </c>
      <c r="E162" s="10" t="s">
        <v>2135</v>
      </c>
    </row>
    <row r="163" spans="1:5" x14ac:dyDescent="0.25">
      <c r="A163">
        <f t="shared" si="4"/>
        <v>3162</v>
      </c>
      <c r="B163" t="s">
        <v>2350</v>
      </c>
      <c r="D163">
        <f t="shared" si="5"/>
        <v>3163</v>
      </c>
      <c r="E163" t="s">
        <v>422</v>
      </c>
    </row>
    <row r="164" spans="1:5" x14ac:dyDescent="0.25">
      <c r="A164">
        <f t="shared" si="4"/>
        <v>3163</v>
      </c>
      <c r="B164" t="s">
        <v>2351</v>
      </c>
      <c r="D164">
        <f t="shared" si="5"/>
        <v>3164</v>
      </c>
      <c r="E164" t="s">
        <v>423</v>
      </c>
    </row>
    <row r="165" spans="1:5" x14ac:dyDescent="0.25">
      <c r="A165">
        <f t="shared" si="4"/>
        <v>3164</v>
      </c>
      <c r="B165" t="s">
        <v>2352</v>
      </c>
      <c r="D165">
        <f t="shared" si="5"/>
        <v>3165</v>
      </c>
      <c r="E165" t="s">
        <v>424</v>
      </c>
    </row>
    <row r="166" spans="1:5" x14ac:dyDescent="0.25">
      <c r="A166">
        <f t="shared" si="4"/>
        <v>3165</v>
      </c>
      <c r="B166" t="s">
        <v>2353</v>
      </c>
      <c r="D166">
        <f t="shared" si="5"/>
        <v>3166</v>
      </c>
      <c r="E166" t="s">
        <v>425</v>
      </c>
    </row>
    <row r="167" spans="1:5" x14ac:dyDescent="0.25">
      <c r="A167">
        <f t="shared" si="4"/>
        <v>3166</v>
      </c>
      <c r="B167" t="s">
        <v>2354</v>
      </c>
      <c r="D167">
        <f t="shared" si="5"/>
        <v>3167</v>
      </c>
      <c r="E167" t="s">
        <v>426</v>
      </c>
    </row>
    <row r="168" spans="1:5" x14ac:dyDescent="0.25">
      <c r="A168">
        <f t="shared" si="4"/>
        <v>3167</v>
      </c>
      <c r="B168" t="s">
        <v>2355</v>
      </c>
      <c r="D168">
        <f t="shared" si="5"/>
        <v>3168</v>
      </c>
      <c r="E168" t="s">
        <v>427</v>
      </c>
    </row>
    <row r="169" spans="1:5" x14ac:dyDescent="0.25">
      <c r="A169">
        <f t="shared" si="4"/>
        <v>3168</v>
      </c>
      <c r="B169" t="s">
        <v>2356</v>
      </c>
      <c r="D169">
        <f t="shared" si="5"/>
        <v>3169</v>
      </c>
      <c r="E169" s="2" t="s">
        <v>2136</v>
      </c>
    </row>
    <row r="170" spans="1:5" x14ac:dyDescent="0.25">
      <c r="A170">
        <f t="shared" si="4"/>
        <v>3169</v>
      </c>
      <c r="B170" t="s">
        <v>2357</v>
      </c>
      <c r="D170">
        <f t="shared" si="5"/>
        <v>3170</v>
      </c>
      <c r="E170" s="2" t="s">
        <v>2137</v>
      </c>
    </row>
    <row r="171" spans="1:5" x14ac:dyDescent="0.25">
      <c r="A171">
        <f t="shared" si="4"/>
        <v>3170</v>
      </c>
      <c r="B171" t="s">
        <v>2358</v>
      </c>
      <c r="D171">
        <f t="shared" si="5"/>
        <v>3171</v>
      </c>
      <c r="E171" s="2" t="s">
        <v>2138</v>
      </c>
    </row>
    <row r="172" spans="1:5" x14ac:dyDescent="0.25">
      <c r="A172">
        <f t="shared" si="4"/>
        <v>3171</v>
      </c>
      <c r="B172" t="s">
        <v>2359</v>
      </c>
      <c r="D172">
        <f t="shared" si="5"/>
        <v>3172</v>
      </c>
      <c r="E172" s="2" t="s">
        <v>2139</v>
      </c>
    </row>
    <row r="173" spans="1:5" x14ac:dyDescent="0.25">
      <c r="A173">
        <f t="shared" si="4"/>
        <v>3172</v>
      </c>
      <c r="B173" t="s">
        <v>2360</v>
      </c>
      <c r="E173" s="2" t="s">
        <v>2140</v>
      </c>
    </row>
    <row r="174" spans="1:5" x14ac:dyDescent="0.25">
      <c r="A174">
        <f t="shared" si="4"/>
        <v>3173</v>
      </c>
      <c r="B174" t="s">
        <v>2361</v>
      </c>
      <c r="D174">
        <f>D172+1</f>
        <v>3173</v>
      </c>
      <c r="E174" s="2" t="s">
        <v>2141</v>
      </c>
    </row>
    <row r="175" spans="1:5" x14ac:dyDescent="0.25">
      <c r="A175">
        <f t="shared" si="4"/>
        <v>3174</v>
      </c>
      <c r="B175" t="s">
        <v>2362</v>
      </c>
      <c r="D175">
        <f t="shared" si="5"/>
        <v>3174</v>
      </c>
      <c r="E175" s="2" t="s">
        <v>2142</v>
      </c>
    </row>
    <row r="176" spans="1:5" x14ac:dyDescent="0.25">
      <c r="A176">
        <f t="shared" si="4"/>
        <v>3175</v>
      </c>
      <c r="B176" t="s">
        <v>2363</v>
      </c>
      <c r="D176">
        <f t="shared" si="5"/>
        <v>3175</v>
      </c>
      <c r="E176" s="2" t="s">
        <v>2143</v>
      </c>
    </row>
    <row r="177" spans="1:5" x14ac:dyDescent="0.25">
      <c r="A177">
        <f t="shared" si="4"/>
        <v>3176</v>
      </c>
      <c r="B177" t="s">
        <v>2364</v>
      </c>
      <c r="D177">
        <f t="shared" si="5"/>
        <v>3176</v>
      </c>
      <c r="E177" s="2" t="s">
        <v>2144</v>
      </c>
    </row>
    <row r="178" spans="1:5" x14ac:dyDescent="0.25">
      <c r="A178">
        <f t="shared" si="4"/>
        <v>3177</v>
      </c>
      <c r="B178" t="s">
        <v>2365</v>
      </c>
      <c r="D178">
        <f t="shared" si="5"/>
        <v>3177</v>
      </c>
      <c r="E178" s="2" t="s">
        <v>2145</v>
      </c>
    </row>
    <row r="179" spans="1:5" x14ac:dyDescent="0.25">
      <c r="A179">
        <f t="shared" si="4"/>
        <v>3178</v>
      </c>
      <c r="B179" t="s">
        <v>2366</v>
      </c>
      <c r="D179">
        <f t="shared" si="5"/>
        <v>3178</v>
      </c>
      <c r="E179" s="2" t="s">
        <v>2145</v>
      </c>
    </row>
    <row r="180" spans="1:5" x14ac:dyDescent="0.25">
      <c r="A180">
        <f t="shared" si="4"/>
        <v>3179</v>
      </c>
      <c r="B180" t="s">
        <v>2367</v>
      </c>
      <c r="D180">
        <f t="shared" si="5"/>
        <v>3179</v>
      </c>
      <c r="E180" s="2" t="s">
        <v>2146</v>
      </c>
    </row>
    <row r="181" spans="1:5" x14ac:dyDescent="0.25">
      <c r="A181">
        <f t="shared" si="4"/>
        <v>3180</v>
      </c>
      <c r="B181" t="s">
        <v>2368</v>
      </c>
      <c r="D181">
        <f t="shared" si="5"/>
        <v>3180</v>
      </c>
      <c r="E181" s="2" t="s">
        <v>2147</v>
      </c>
    </row>
    <row r="182" spans="1:5" x14ac:dyDescent="0.25">
      <c r="A182">
        <f t="shared" si="4"/>
        <v>3181</v>
      </c>
      <c r="B182" t="s">
        <v>2369</v>
      </c>
      <c r="E182" s="2" t="s">
        <v>2148</v>
      </c>
    </row>
    <row r="183" spans="1:5" x14ac:dyDescent="0.25">
      <c r="A183">
        <f t="shared" si="4"/>
        <v>3182</v>
      </c>
      <c r="B183" t="s">
        <v>2370</v>
      </c>
      <c r="D183">
        <f>D181+1</f>
        <v>3181</v>
      </c>
      <c r="E183" s="2" t="s">
        <v>2149</v>
      </c>
    </row>
    <row r="184" spans="1:5" x14ac:dyDescent="0.25">
      <c r="A184">
        <f t="shared" si="4"/>
        <v>3183</v>
      </c>
      <c r="B184" t="s">
        <v>2371</v>
      </c>
      <c r="D184">
        <f t="shared" si="5"/>
        <v>3182</v>
      </c>
      <c r="E184" s="2" t="s">
        <v>2150</v>
      </c>
    </row>
    <row r="185" spans="1:5" x14ac:dyDescent="0.25">
      <c r="A185">
        <f t="shared" si="4"/>
        <v>3184</v>
      </c>
      <c r="B185" t="s">
        <v>2372</v>
      </c>
      <c r="D185">
        <f t="shared" si="5"/>
        <v>3183</v>
      </c>
      <c r="E185" s="2" t="s">
        <v>2151</v>
      </c>
    </row>
    <row r="186" spans="1:5" x14ac:dyDescent="0.25">
      <c r="A186">
        <f t="shared" si="4"/>
        <v>3185</v>
      </c>
      <c r="B186" t="s">
        <v>2373</v>
      </c>
      <c r="E186" s="2" t="s">
        <v>2152</v>
      </c>
    </row>
    <row r="187" spans="1:5" x14ac:dyDescent="0.25">
      <c r="A187">
        <f t="shared" si="4"/>
        <v>3186</v>
      </c>
      <c r="B187" t="s">
        <v>2374</v>
      </c>
      <c r="D187">
        <f>D185+1</f>
        <v>3184</v>
      </c>
      <c r="E187" s="2" t="s">
        <v>2153</v>
      </c>
    </row>
    <row r="188" spans="1:5" x14ac:dyDescent="0.25">
      <c r="A188">
        <f t="shared" si="4"/>
        <v>3187</v>
      </c>
      <c r="B188" t="s">
        <v>2375</v>
      </c>
      <c r="D188">
        <f t="shared" si="5"/>
        <v>3185</v>
      </c>
      <c r="E188" s="2" t="s">
        <v>2154</v>
      </c>
    </row>
    <row r="189" spans="1:5" x14ac:dyDescent="0.25">
      <c r="A189">
        <f t="shared" si="4"/>
        <v>3188</v>
      </c>
      <c r="B189" t="s">
        <v>2376</v>
      </c>
      <c r="E189" s="2" t="s">
        <v>2155</v>
      </c>
    </row>
    <row r="190" spans="1:5" x14ac:dyDescent="0.25">
      <c r="A190">
        <f t="shared" si="4"/>
        <v>3189</v>
      </c>
      <c r="B190" t="s">
        <v>2377</v>
      </c>
      <c r="D190">
        <f>D188+1</f>
        <v>3186</v>
      </c>
      <c r="E190" s="2" t="s">
        <v>2156</v>
      </c>
    </row>
    <row r="191" spans="1:5" x14ac:dyDescent="0.25">
      <c r="A191">
        <f t="shared" si="4"/>
        <v>3190</v>
      </c>
      <c r="B191" t="s">
        <v>2378</v>
      </c>
      <c r="D191">
        <f t="shared" si="5"/>
        <v>3187</v>
      </c>
      <c r="E191" s="2" t="s">
        <v>2157</v>
      </c>
    </row>
    <row r="192" spans="1:5" x14ac:dyDescent="0.25">
      <c r="A192">
        <f t="shared" si="4"/>
        <v>3191</v>
      </c>
      <c r="B192" t="s">
        <v>2379</v>
      </c>
      <c r="D192">
        <f t="shared" si="5"/>
        <v>3188</v>
      </c>
      <c r="E192" s="2" t="s">
        <v>2158</v>
      </c>
    </row>
    <row r="193" spans="1:5" x14ac:dyDescent="0.25">
      <c r="A193">
        <f t="shared" si="4"/>
        <v>3192</v>
      </c>
      <c r="B193" t="s">
        <v>2380</v>
      </c>
      <c r="E193" s="2" t="s">
        <v>2159</v>
      </c>
    </row>
    <row r="194" spans="1:5" x14ac:dyDescent="0.25">
      <c r="A194">
        <f t="shared" si="4"/>
        <v>3193</v>
      </c>
      <c r="B194" t="s">
        <v>2381</v>
      </c>
      <c r="D194">
        <f>D192+1</f>
        <v>3189</v>
      </c>
      <c r="E194" s="2" t="s">
        <v>2160</v>
      </c>
    </row>
    <row r="195" spans="1:5" x14ac:dyDescent="0.25">
      <c r="A195">
        <f t="shared" ref="A195:A212" si="6">A194+1</f>
        <v>3194</v>
      </c>
      <c r="B195" t="s">
        <v>2382</v>
      </c>
      <c r="D195">
        <f t="shared" ref="D195:D221" si="7">D194+1</f>
        <v>3190</v>
      </c>
      <c r="E195" s="2" t="s">
        <v>2161</v>
      </c>
    </row>
    <row r="196" spans="1:5" x14ac:dyDescent="0.25">
      <c r="A196">
        <f t="shared" si="6"/>
        <v>3195</v>
      </c>
      <c r="B196" t="s">
        <v>2383</v>
      </c>
      <c r="E196" s="2" t="s">
        <v>2162</v>
      </c>
    </row>
    <row r="197" spans="1:5" x14ac:dyDescent="0.25">
      <c r="A197">
        <f t="shared" si="6"/>
        <v>3196</v>
      </c>
      <c r="B197" t="s">
        <v>2384</v>
      </c>
      <c r="D197">
        <f>D195+1</f>
        <v>3191</v>
      </c>
      <c r="E197" s="2" t="s">
        <v>2163</v>
      </c>
    </row>
    <row r="198" spans="1:5" x14ac:dyDescent="0.25">
      <c r="A198">
        <f t="shared" si="6"/>
        <v>3197</v>
      </c>
      <c r="B198" t="s">
        <v>2385</v>
      </c>
      <c r="D198">
        <f t="shared" si="7"/>
        <v>3192</v>
      </c>
      <c r="E198" s="2" t="s">
        <v>2164</v>
      </c>
    </row>
    <row r="199" spans="1:5" x14ac:dyDescent="0.25">
      <c r="A199">
        <f t="shared" si="6"/>
        <v>3198</v>
      </c>
      <c r="B199" t="s">
        <v>2386</v>
      </c>
      <c r="D199">
        <f t="shared" si="7"/>
        <v>3193</v>
      </c>
      <c r="E199" s="2" t="s">
        <v>2165</v>
      </c>
    </row>
    <row r="200" spans="1:5" x14ac:dyDescent="0.25">
      <c r="A200">
        <f t="shared" si="6"/>
        <v>3199</v>
      </c>
      <c r="B200" t="s">
        <v>2387</v>
      </c>
      <c r="D200">
        <f t="shared" si="7"/>
        <v>3194</v>
      </c>
      <c r="E200" s="2" t="s">
        <v>2166</v>
      </c>
    </row>
    <row r="201" spans="1:5" x14ac:dyDescent="0.25">
      <c r="A201">
        <f t="shared" si="6"/>
        <v>3200</v>
      </c>
      <c r="B201" t="s">
        <v>2388</v>
      </c>
      <c r="E201" s="2" t="s">
        <v>2167</v>
      </c>
    </row>
    <row r="202" spans="1:5" x14ac:dyDescent="0.25">
      <c r="A202">
        <f t="shared" si="6"/>
        <v>3201</v>
      </c>
      <c r="B202" t="s">
        <v>2389</v>
      </c>
      <c r="D202">
        <f>D200+1</f>
        <v>3195</v>
      </c>
      <c r="E202" s="2" t="s">
        <v>2168</v>
      </c>
    </row>
    <row r="203" spans="1:5" x14ac:dyDescent="0.25">
      <c r="A203">
        <f t="shared" si="6"/>
        <v>3202</v>
      </c>
      <c r="B203" t="s">
        <v>2390</v>
      </c>
      <c r="D203">
        <f t="shared" si="7"/>
        <v>3196</v>
      </c>
      <c r="E203" s="2" t="s">
        <v>2169</v>
      </c>
    </row>
    <row r="204" spans="1:5" x14ac:dyDescent="0.25">
      <c r="A204">
        <f t="shared" si="6"/>
        <v>3203</v>
      </c>
      <c r="B204" t="s">
        <v>2391</v>
      </c>
      <c r="D204">
        <f t="shared" si="7"/>
        <v>3197</v>
      </c>
      <c r="E204" s="2" t="s">
        <v>2170</v>
      </c>
    </row>
    <row r="205" spans="1:5" x14ac:dyDescent="0.25">
      <c r="A205">
        <f t="shared" si="6"/>
        <v>3204</v>
      </c>
      <c r="B205" t="s">
        <v>2392</v>
      </c>
      <c r="D205">
        <f t="shared" si="7"/>
        <v>3198</v>
      </c>
      <c r="E205" s="2" t="s">
        <v>2171</v>
      </c>
    </row>
    <row r="206" spans="1:5" x14ac:dyDescent="0.25">
      <c r="A206">
        <f t="shared" si="6"/>
        <v>3205</v>
      </c>
      <c r="B206" t="s">
        <v>2393</v>
      </c>
      <c r="D206">
        <f t="shared" si="7"/>
        <v>3199</v>
      </c>
      <c r="E206" s="2" t="s">
        <v>2172</v>
      </c>
    </row>
    <row r="207" spans="1:5" x14ac:dyDescent="0.25">
      <c r="A207">
        <f t="shared" si="6"/>
        <v>3206</v>
      </c>
      <c r="B207" t="s">
        <v>2394</v>
      </c>
      <c r="D207">
        <f t="shared" si="7"/>
        <v>3200</v>
      </c>
      <c r="E207" s="2" t="s">
        <v>2173</v>
      </c>
    </row>
    <row r="208" spans="1:5" x14ac:dyDescent="0.25">
      <c r="A208">
        <f t="shared" si="6"/>
        <v>3207</v>
      </c>
      <c r="B208" t="s">
        <v>2395</v>
      </c>
      <c r="D208">
        <f t="shared" si="7"/>
        <v>3201</v>
      </c>
      <c r="E208" s="2" t="s">
        <v>2174</v>
      </c>
    </row>
    <row r="209" spans="1:5" x14ac:dyDescent="0.25">
      <c r="A209">
        <f t="shared" si="6"/>
        <v>3208</v>
      </c>
      <c r="B209" t="s">
        <v>2396</v>
      </c>
      <c r="D209">
        <f t="shared" si="7"/>
        <v>3202</v>
      </c>
      <c r="E209" s="2" t="s">
        <v>2175</v>
      </c>
    </row>
    <row r="210" spans="1:5" x14ac:dyDescent="0.25">
      <c r="A210">
        <f t="shared" si="6"/>
        <v>3209</v>
      </c>
      <c r="B210" t="s">
        <v>2397</v>
      </c>
      <c r="D210">
        <f t="shared" si="7"/>
        <v>3203</v>
      </c>
      <c r="E210" s="2" t="s">
        <v>2176</v>
      </c>
    </row>
    <row r="211" spans="1:5" x14ac:dyDescent="0.25">
      <c r="A211">
        <f t="shared" si="6"/>
        <v>3210</v>
      </c>
      <c r="B211" t="s">
        <v>2398</v>
      </c>
      <c r="D211">
        <f t="shared" si="7"/>
        <v>3204</v>
      </c>
      <c r="E211" s="2" t="s">
        <v>2177</v>
      </c>
    </row>
    <row r="212" spans="1:5" x14ac:dyDescent="0.25">
      <c r="A212">
        <f t="shared" si="6"/>
        <v>3211</v>
      </c>
      <c r="B212" t="s">
        <v>2399</v>
      </c>
      <c r="E212" s="2" t="s">
        <v>2178</v>
      </c>
    </row>
    <row r="213" spans="1:5" x14ac:dyDescent="0.25">
      <c r="D213">
        <f>D211+1</f>
        <v>3205</v>
      </c>
      <c r="E213" s="2" t="s">
        <v>2179</v>
      </c>
    </row>
    <row r="214" spans="1:5" x14ac:dyDescent="0.25">
      <c r="D214">
        <f t="shared" si="7"/>
        <v>3206</v>
      </c>
      <c r="E214" s="2" t="s">
        <v>2180</v>
      </c>
    </row>
    <row r="215" spans="1:5" x14ac:dyDescent="0.25">
      <c r="D215">
        <f t="shared" si="7"/>
        <v>3207</v>
      </c>
      <c r="E215" s="2" t="s">
        <v>2181</v>
      </c>
    </row>
    <row r="216" spans="1:5" x14ac:dyDescent="0.25">
      <c r="D216">
        <f t="shared" si="7"/>
        <v>3208</v>
      </c>
      <c r="E216" s="2" t="s">
        <v>2182</v>
      </c>
    </row>
    <row r="217" spans="1:5" x14ac:dyDescent="0.25">
      <c r="D217">
        <f t="shared" si="7"/>
        <v>3209</v>
      </c>
      <c r="E217" s="2" t="s">
        <v>2183</v>
      </c>
    </row>
    <row r="218" spans="1:5" x14ac:dyDescent="0.25">
      <c r="D218">
        <f t="shared" si="7"/>
        <v>3210</v>
      </c>
      <c r="E218" s="2" t="s">
        <v>2184</v>
      </c>
    </row>
    <row r="219" spans="1:5" x14ac:dyDescent="0.25">
      <c r="D219">
        <f t="shared" si="7"/>
        <v>3211</v>
      </c>
      <c r="E219" s="2" t="s">
        <v>2185</v>
      </c>
    </row>
    <row r="220" spans="1:5" x14ac:dyDescent="0.25">
      <c r="D220">
        <f t="shared" si="7"/>
        <v>3212</v>
      </c>
      <c r="E220" s="2" t="s">
        <v>2186</v>
      </c>
    </row>
    <row r="221" spans="1:5" x14ac:dyDescent="0.25">
      <c r="D221">
        <f t="shared" si="7"/>
        <v>3213</v>
      </c>
      <c r="E221" s="2" t="s">
        <v>2187</v>
      </c>
    </row>
  </sheetData>
  <autoFilter ref="B1:B44" xr:uid="{5D803BEC-2884-4E5C-B5B8-65D6DB5969EE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8BE3F-65E8-4554-91F6-6014C232B90A}">
  <dimension ref="A1:D43"/>
  <sheetViews>
    <sheetView topLeftCell="A22" workbookViewId="0">
      <selection activeCell="F1" sqref="F1"/>
    </sheetView>
  </sheetViews>
  <sheetFormatPr baseColWidth="10" defaultRowHeight="15" x14ac:dyDescent="0.25"/>
  <cols>
    <col min="1" max="1" width="32.140625" bestFit="1" customWidth="1"/>
    <col min="2" max="2" width="2" bestFit="1" customWidth="1"/>
    <col min="3" max="3" width="3" style="3" bestFit="1" customWidth="1"/>
    <col min="4" max="4" width="14.28515625" bestFit="1" customWidth="1"/>
  </cols>
  <sheetData>
    <row r="1" spans="1:4" x14ac:dyDescent="0.25">
      <c r="A1" t="s">
        <v>1477</v>
      </c>
      <c r="B1" t="s">
        <v>1447</v>
      </c>
      <c r="C1" s="3">
        <v>1</v>
      </c>
      <c r="D1" t="str">
        <f>CONCATENATE(A1," ",B1," ",C1,",")</f>
        <v>DEVICES_ILS = 1,</v>
      </c>
    </row>
    <row r="2" spans="1:4" x14ac:dyDescent="0.25">
      <c r="A2" t="s">
        <v>1464</v>
      </c>
      <c r="B2" t="s">
        <v>1447</v>
      </c>
      <c r="C2" s="3">
        <v>2</v>
      </c>
      <c r="D2" t="str">
        <f t="shared" ref="D2:D43" si="0">CONCATENATE(A2," ",B2," ",C2,",")</f>
        <v>DEVICES_AVIONICS = 2,</v>
      </c>
    </row>
    <row r="3" spans="1:4" x14ac:dyDescent="0.25">
      <c r="A3" t="s">
        <v>1466</v>
      </c>
      <c r="B3" t="s">
        <v>1447</v>
      </c>
      <c r="C3" s="3">
        <v>3</v>
      </c>
      <c r="D3" t="str">
        <f t="shared" si="0"/>
        <v>DEVICES_ELECTRIC_SYSTEM = 3,</v>
      </c>
    </row>
    <row r="4" spans="1:4" x14ac:dyDescent="0.25">
      <c r="A4" t="s">
        <v>1482</v>
      </c>
      <c r="B4" t="s">
        <v>1447</v>
      </c>
      <c r="C4" s="3">
        <v>4</v>
      </c>
      <c r="D4" t="str">
        <f t="shared" si="0"/>
        <v>DEVICES_INTERCOM = 4,</v>
      </c>
    </row>
    <row r="5" spans="1:4" x14ac:dyDescent="0.25">
      <c r="A5" t="s">
        <v>1485</v>
      </c>
      <c r="B5" t="s">
        <v>1447</v>
      </c>
      <c r="C5" s="3">
        <v>5</v>
      </c>
      <c r="D5" t="str">
        <f t="shared" si="0"/>
        <v>DEVICES_UHF_RADIO = 5,</v>
      </c>
    </row>
    <row r="6" spans="1:4" x14ac:dyDescent="0.25">
      <c r="A6" t="s">
        <v>1463</v>
      </c>
      <c r="B6" t="s">
        <v>1447</v>
      </c>
      <c r="C6" s="3">
        <v>6</v>
      </c>
      <c r="D6" t="str">
        <f t="shared" si="0"/>
        <v>DEVICES_WEAPON_SYSTEM = 6,</v>
      </c>
    </row>
    <row r="7" spans="1:4" x14ac:dyDescent="0.25">
      <c r="A7" t="s">
        <v>1460</v>
      </c>
      <c r="B7" t="s">
        <v>1447</v>
      </c>
      <c r="C7" s="3">
        <v>7</v>
      </c>
      <c r="D7" t="str">
        <f t="shared" si="0"/>
        <v>DEVICES_HYDRAULIC_SYSTEM = 7,</v>
      </c>
    </row>
    <row r="8" spans="1:4" x14ac:dyDescent="0.25">
      <c r="A8" t="s">
        <v>1458</v>
      </c>
      <c r="B8" t="s">
        <v>1447</v>
      </c>
      <c r="C8" s="3">
        <v>8</v>
      </c>
      <c r="D8" t="str">
        <f t="shared" si="0"/>
        <v>DEVICES_CLOCK = 8,</v>
      </c>
    </row>
    <row r="9" spans="1:4" x14ac:dyDescent="0.25">
      <c r="A9" t="s">
        <v>1449</v>
      </c>
      <c r="B9" t="s">
        <v>1447</v>
      </c>
      <c r="C9" s="3">
        <v>9</v>
      </c>
      <c r="D9" t="str">
        <f t="shared" si="0"/>
        <v>DEVICES_ADI = 9,</v>
      </c>
    </row>
    <row r="10" spans="1:4" x14ac:dyDescent="0.25">
      <c r="A10" t="s">
        <v>1461</v>
      </c>
      <c r="B10" t="s">
        <v>1447</v>
      </c>
      <c r="C10" s="3">
        <v>10</v>
      </c>
      <c r="D10" t="str">
        <f t="shared" si="0"/>
        <v>DEVICES_RADAR = 10,</v>
      </c>
    </row>
    <row r="11" spans="1:4" x14ac:dyDescent="0.25">
      <c r="A11" t="s">
        <v>1468</v>
      </c>
      <c r="B11" t="s">
        <v>1447</v>
      </c>
      <c r="C11" s="3">
        <v>11</v>
      </c>
      <c r="D11" t="str">
        <f t="shared" si="0"/>
        <v>DEVICES_EXTANIM = 11,</v>
      </c>
    </row>
    <row r="12" spans="1:4" x14ac:dyDescent="0.25">
      <c r="A12" t="s">
        <v>1487</v>
      </c>
      <c r="B12" t="s">
        <v>1447</v>
      </c>
      <c r="C12" s="3">
        <v>12</v>
      </c>
      <c r="D12" t="str">
        <f t="shared" si="0"/>
        <v>DEVICES_SLATS = 12,</v>
      </c>
    </row>
    <row r="13" spans="1:4" x14ac:dyDescent="0.25">
      <c r="A13" t="s">
        <v>1450</v>
      </c>
      <c r="B13" t="s">
        <v>1447</v>
      </c>
      <c r="C13" s="3">
        <v>13</v>
      </c>
      <c r="D13" t="str">
        <f t="shared" si="0"/>
        <v>DEVICES_AIRBRAKES = 13,</v>
      </c>
    </row>
    <row r="14" spans="1:4" x14ac:dyDescent="0.25">
      <c r="A14" t="s">
        <v>1457</v>
      </c>
      <c r="B14" t="s">
        <v>1447</v>
      </c>
      <c r="C14" s="3">
        <v>14</v>
      </c>
      <c r="D14" t="str">
        <f t="shared" si="0"/>
        <v>DEVICES_FLAPS = 14,</v>
      </c>
    </row>
    <row r="15" spans="1:4" x14ac:dyDescent="0.25">
      <c r="A15" t="s">
        <v>1486</v>
      </c>
      <c r="B15" t="s">
        <v>1447</v>
      </c>
      <c r="C15" s="3">
        <v>15</v>
      </c>
      <c r="D15" t="str">
        <f t="shared" si="0"/>
        <v>DEVICES_GEAR = 15,</v>
      </c>
    </row>
    <row r="16" spans="1:4" x14ac:dyDescent="0.25">
      <c r="A16" t="s">
        <v>1489</v>
      </c>
      <c r="B16" t="s">
        <v>1447</v>
      </c>
      <c r="C16" s="3">
        <v>16</v>
      </c>
      <c r="D16" t="str">
        <f t="shared" si="0"/>
        <v>DEVICES_SPOILERS = 16,</v>
      </c>
    </row>
    <row r="17" spans="1:4" x14ac:dyDescent="0.25">
      <c r="A17" t="s">
        <v>1479</v>
      </c>
      <c r="B17" t="s">
        <v>1447</v>
      </c>
      <c r="C17" s="3">
        <v>17</v>
      </c>
      <c r="D17" t="str">
        <f t="shared" si="0"/>
        <v>DEVICES_CANOPY = 17,</v>
      </c>
    </row>
    <row r="18" spans="1:4" x14ac:dyDescent="0.25">
      <c r="A18" t="s">
        <v>1474</v>
      </c>
      <c r="B18" t="s">
        <v>1447</v>
      </c>
      <c r="C18" s="3">
        <v>18</v>
      </c>
      <c r="D18" t="str">
        <f t="shared" si="0"/>
        <v>DEVICES_HUFFER = 18,</v>
      </c>
    </row>
    <row r="19" spans="1:4" x14ac:dyDescent="0.25">
      <c r="A19" t="s">
        <v>1488</v>
      </c>
      <c r="B19" t="s">
        <v>1447</v>
      </c>
      <c r="C19" s="3">
        <v>19</v>
      </c>
      <c r="D19" t="str">
        <f t="shared" si="0"/>
        <v>DEVICES_RADARWARN = 19,</v>
      </c>
    </row>
    <row r="20" spans="1:4" x14ac:dyDescent="0.25">
      <c r="A20" t="s">
        <v>1473</v>
      </c>
      <c r="B20" t="s">
        <v>1447</v>
      </c>
      <c r="C20" s="3">
        <v>20</v>
      </c>
      <c r="D20" t="str">
        <f t="shared" si="0"/>
        <v>DEVICES_ENGINE = 20,</v>
      </c>
    </row>
    <row r="21" spans="1:4" x14ac:dyDescent="0.25">
      <c r="A21" t="s">
        <v>1476</v>
      </c>
      <c r="B21" t="s">
        <v>1447</v>
      </c>
      <c r="C21" s="3">
        <v>21</v>
      </c>
      <c r="D21" t="str">
        <f t="shared" si="0"/>
        <v>DEVICES_BYPASS_FAN = 21,</v>
      </c>
    </row>
    <row r="22" spans="1:4" x14ac:dyDescent="0.25">
      <c r="A22" t="s">
        <v>1454</v>
      </c>
      <c r="B22" t="s">
        <v>1447</v>
      </c>
      <c r="C22" s="3">
        <v>22</v>
      </c>
      <c r="D22" t="str">
        <f t="shared" si="0"/>
        <v>DEVICES_GUNSIGHT = 22,</v>
      </c>
    </row>
    <row r="23" spans="1:4" x14ac:dyDescent="0.25">
      <c r="A23" t="s">
        <v>1465</v>
      </c>
      <c r="B23" t="s">
        <v>1447</v>
      </c>
      <c r="C23" s="3">
        <v>23</v>
      </c>
      <c r="D23" t="str">
        <f t="shared" si="0"/>
        <v>DEVICES_NAV = 23,</v>
      </c>
    </row>
    <row r="24" spans="1:4" x14ac:dyDescent="0.25">
      <c r="A24" t="s">
        <v>1452</v>
      </c>
      <c r="B24" t="s">
        <v>1447</v>
      </c>
      <c r="C24" s="3">
        <v>24</v>
      </c>
      <c r="D24" t="str">
        <f t="shared" si="0"/>
        <v>DEVICES_NAV_TERRAIN = 24,</v>
      </c>
    </row>
    <row r="25" spans="1:4" x14ac:dyDescent="0.25">
      <c r="A25" t="s">
        <v>1456</v>
      </c>
      <c r="B25" t="s">
        <v>1447</v>
      </c>
      <c r="C25" s="3">
        <v>25</v>
      </c>
      <c r="D25" t="str">
        <f t="shared" si="0"/>
        <v>DEVICES_EXT_LIGHTS = 25,</v>
      </c>
    </row>
    <row r="26" spans="1:4" x14ac:dyDescent="0.25">
      <c r="A26" t="s">
        <v>1459</v>
      </c>
      <c r="B26" t="s">
        <v>1447</v>
      </c>
      <c r="C26" s="3">
        <v>26</v>
      </c>
      <c r="D26" t="str">
        <f t="shared" si="0"/>
        <v>DEVICES_TRIM = 26,</v>
      </c>
    </row>
    <row r="27" spans="1:4" x14ac:dyDescent="0.25">
      <c r="A27" t="s">
        <v>1484</v>
      </c>
      <c r="B27" t="s">
        <v>1447</v>
      </c>
      <c r="C27" s="3">
        <v>27</v>
      </c>
      <c r="D27" t="str">
        <f t="shared" si="0"/>
        <v>DEVICES_AFCS = 27,</v>
      </c>
    </row>
    <row r="28" spans="1:4" x14ac:dyDescent="0.25">
      <c r="A28" t="s">
        <v>1483</v>
      </c>
      <c r="B28" t="s">
        <v>1447</v>
      </c>
      <c r="C28" s="3">
        <v>28</v>
      </c>
      <c r="D28" t="str">
        <f t="shared" si="0"/>
        <v>DEVICES_RADIO = 28,</v>
      </c>
    </row>
    <row r="29" spans="1:4" x14ac:dyDescent="0.25">
      <c r="A29" t="s">
        <v>1470</v>
      </c>
      <c r="B29" t="s">
        <v>1447</v>
      </c>
      <c r="C29" s="3">
        <v>29</v>
      </c>
      <c r="D29" t="str">
        <f t="shared" si="0"/>
        <v>DEVICES_OXYGEN = 29,</v>
      </c>
    </row>
    <row r="30" spans="1:4" x14ac:dyDescent="0.25">
      <c r="A30" t="s">
        <v>1481</v>
      </c>
      <c r="B30" t="s">
        <v>1447</v>
      </c>
      <c r="C30" s="3">
        <v>30</v>
      </c>
      <c r="D30" t="str">
        <f t="shared" si="0"/>
        <v>DEVICES_HUD = 30,</v>
      </c>
    </row>
    <row r="31" spans="1:4" x14ac:dyDescent="0.25">
      <c r="A31" t="s">
        <v>1448</v>
      </c>
      <c r="B31" t="s">
        <v>1447</v>
      </c>
      <c r="C31" s="3">
        <v>31</v>
      </c>
      <c r="D31" t="str">
        <f t="shared" si="0"/>
        <v>DEVICES_RWR = 31,</v>
      </c>
    </row>
    <row r="32" spans="1:4" x14ac:dyDescent="0.25">
      <c r="A32" t="s">
        <v>1462</v>
      </c>
      <c r="B32" t="s">
        <v>1447</v>
      </c>
      <c r="C32" s="3">
        <v>32</v>
      </c>
      <c r="D32" t="str">
        <f t="shared" si="0"/>
        <v>DEVICES_COUNTERMEASURES = 32,</v>
      </c>
    </row>
    <row r="33" spans="1:4" x14ac:dyDescent="0.25">
      <c r="A33" t="s">
        <v>1455</v>
      </c>
      <c r="B33" t="s">
        <v>1447</v>
      </c>
      <c r="C33" s="3">
        <v>33</v>
      </c>
      <c r="D33" t="str">
        <f t="shared" si="0"/>
        <v>DEVICES_SHRIKE = 33,</v>
      </c>
    </row>
    <row r="34" spans="1:4" x14ac:dyDescent="0.25">
      <c r="A34" t="s">
        <v>1453</v>
      </c>
      <c r="B34" t="s">
        <v>1447</v>
      </c>
      <c r="C34" s="3">
        <v>34</v>
      </c>
      <c r="D34" t="str">
        <f t="shared" si="0"/>
        <v>DEVICES_SOUNDSYSTEM = 34,</v>
      </c>
    </row>
    <row r="35" spans="1:4" x14ac:dyDescent="0.25">
      <c r="A35" t="s">
        <v>1480</v>
      </c>
      <c r="B35" t="s">
        <v>1447</v>
      </c>
      <c r="C35" s="3">
        <v>35</v>
      </c>
      <c r="D35" t="str">
        <f t="shared" si="0"/>
        <v>DEVICES_NVG = 35,</v>
      </c>
    </row>
    <row r="36" spans="1:4" x14ac:dyDescent="0.25">
      <c r="A36" t="s">
        <v>1451</v>
      </c>
      <c r="B36" t="s">
        <v>1447</v>
      </c>
      <c r="C36" s="3">
        <v>36</v>
      </c>
      <c r="D36" t="str">
        <f t="shared" si="0"/>
        <v>DEVICES_EFM_DATA_BUS = 36,</v>
      </c>
    </row>
    <row r="37" spans="1:4" x14ac:dyDescent="0.25">
      <c r="A37" t="s">
        <v>1478</v>
      </c>
      <c r="B37" t="s">
        <v>1447</v>
      </c>
      <c r="C37" s="3">
        <v>37</v>
      </c>
      <c r="D37" t="str">
        <f t="shared" si="0"/>
        <v>DEVICES_MCL = 37,</v>
      </c>
    </row>
    <row r="38" spans="1:4" x14ac:dyDescent="0.25">
      <c r="A38" t="s">
        <v>1469</v>
      </c>
      <c r="B38" t="s">
        <v>1447</v>
      </c>
      <c r="C38" s="3">
        <v>38</v>
      </c>
      <c r="D38" t="str">
        <f t="shared" si="0"/>
        <v>DEVICES_ADI_AJB3A = 38,</v>
      </c>
    </row>
    <row r="39" spans="1:4" x14ac:dyDescent="0.25">
      <c r="A39" t="s">
        <v>1472</v>
      </c>
      <c r="B39" t="s">
        <v>1447</v>
      </c>
      <c r="C39" s="3">
        <v>39</v>
      </c>
      <c r="D39" t="str">
        <f t="shared" si="0"/>
        <v>DEVICES_TEMP1 = 39,</v>
      </c>
    </row>
    <row r="40" spans="1:4" x14ac:dyDescent="0.25">
      <c r="A40" t="s">
        <v>1471</v>
      </c>
      <c r="B40" t="s">
        <v>1447</v>
      </c>
      <c r="C40" s="3">
        <v>40</v>
      </c>
      <c r="D40" t="str">
        <f t="shared" si="0"/>
        <v>DEVICES_TEMP2 = 40,</v>
      </c>
    </row>
    <row r="41" spans="1:4" x14ac:dyDescent="0.25">
      <c r="A41" t="s">
        <v>1475</v>
      </c>
      <c r="B41" t="s">
        <v>1447</v>
      </c>
      <c r="C41" s="3">
        <v>41</v>
      </c>
      <c r="D41" t="str">
        <f t="shared" si="0"/>
        <v>DEVICES_TEMP3 = 41,</v>
      </c>
    </row>
    <row r="42" spans="1:4" x14ac:dyDescent="0.25">
      <c r="A42" t="s">
        <v>1467</v>
      </c>
      <c r="B42" t="s">
        <v>1447</v>
      </c>
      <c r="C42" s="3">
        <v>42</v>
      </c>
      <c r="D42" t="str">
        <f t="shared" si="0"/>
        <v>DEVICES_TEMP4 = 42,</v>
      </c>
    </row>
    <row r="43" spans="1:4" x14ac:dyDescent="0.25">
      <c r="A43" t="s">
        <v>1446</v>
      </c>
      <c r="B43" t="s">
        <v>1447</v>
      </c>
      <c r="C43" s="3">
        <v>43</v>
      </c>
      <c r="D43" t="str">
        <f t="shared" si="0"/>
        <v>DEVICES_TEMP5 = 43,</v>
      </c>
    </row>
  </sheetData>
  <sortState xmlns:xlrd2="http://schemas.microsoft.com/office/spreadsheetml/2017/richdata2" ref="A1:C44">
    <sortCondition ref="C1:C44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3988D-ED40-4B48-A723-8347E5B24560}">
  <dimension ref="B1:G479"/>
  <sheetViews>
    <sheetView topLeftCell="A278" workbookViewId="0">
      <selection activeCell="E332" sqref="E332"/>
    </sheetView>
  </sheetViews>
  <sheetFormatPr baseColWidth="10" defaultRowHeight="15" x14ac:dyDescent="0.25"/>
  <cols>
    <col min="1" max="4" width="11.42578125" style="4"/>
    <col min="5" max="5" width="30.5703125" style="4" customWidth="1"/>
    <col min="6" max="16384" width="11.42578125" style="4"/>
  </cols>
  <sheetData>
    <row r="1" spans="2:7" x14ac:dyDescent="0.25">
      <c r="B1" s="4" t="s">
        <v>1490</v>
      </c>
      <c r="C1" s="4" t="s">
        <v>1491</v>
      </c>
      <c r="D1" s="4" t="s">
        <v>1492</v>
      </c>
      <c r="E1" s="4" t="s">
        <v>1493</v>
      </c>
      <c r="F1" s="4" t="s">
        <v>1494</v>
      </c>
      <c r="G1" s="4" t="s">
        <v>1495</v>
      </c>
    </row>
    <row r="2" spans="2:7" x14ac:dyDescent="0.25">
      <c r="B2" s="4" t="s">
        <v>1496</v>
      </c>
      <c r="C2" s="4" t="s">
        <v>1532</v>
      </c>
      <c r="D2" s="4" t="s">
        <v>1497</v>
      </c>
      <c r="E2" s="5" t="s">
        <v>1498</v>
      </c>
    </row>
    <row r="3" spans="2:7" x14ac:dyDescent="0.25">
      <c r="B3" s="4" t="s">
        <v>1496</v>
      </c>
      <c r="C3" s="4" t="s">
        <v>1533</v>
      </c>
      <c r="D3" s="4" t="s">
        <v>1499</v>
      </c>
      <c r="E3" s="5" t="s">
        <v>1534</v>
      </c>
    </row>
    <row r="4" spans="2:7" x14ac:dyDescent="0.25">
      <c r="B4" s="4" t="s">
        <v>1496</v>
      </c>
      <c r="C4" s="4" t="s">
        <v>1535</v>
      </c>
      <c r="D4" s="4" t="s">
        <v>1497</v>
      </c>
      <c r="E4" s="5" t="s">
        <v>1498</v>
      </c>
    </row>
    <row r="5" spans="2:7" x14ac:dyDescent="0.25">
      <c r="B5" s="4" t="s">
        <v>1496</v>
      </c>
      <c r="C5" s="4" t="s">
        <v>1536</v>
      </c>
      <c r="D5" s="4" t="s">
        <v>1499</v>
      </c>
      <c r="E5" s="5" t="s">
        <v>1534</v>
      </c>
    </row>
    <row r="6" spans="2:7" x14ac:dyDescent="0.25">
      <c r="B6" s="4" t="s">
        <v>1496</v>
      </c>
      <c r="C6" s="4" t="s">
        <v>1537</v>
      </c>
      <c r="D6" s="4" t="s">
        <v>1497</v>
      </c>
      <c r="E6" s="5" t="s">
        <v>1498</v>
      </c>
    </row>
    <row r="7" spans="2:7" x14ac:dyDescent="0.25">
      <c r="B7" s="4" t="s">
        <v>1496</v>
      </c>
      <c r="C7" s="4" t="s">
        <v>1538</v>
      </c>
      <c r="D7" s="4" t="s">
        <v>1499</v>
      </c>
      <c r="E7" s="5" t="s">
        <v>1534</v>
      </c>
    </row>
    <row r="8" spans="2:7" x14ac:dyDescent="0.25">
      <c r="B8" s="4" t="s">
        <v>1496</v>
      </c>
      <c r="C8" s="4" t="s">
        <v>1539</v>
      </c>
      <c r="D8" s="4" t="s">
        <v>1497</v>
      </c>
      <c r="E8" s="5" t="s">
        <v>1498</v>
      </c>
    </row>
    <row r="9" spans="2:7" x14ac:dyDescent="0.25">
      <c r="B9" s="4" t="s">
        <v>1496</v>
      </c>
      <c r="C9" s="4" t="s">
        <v>1540</v>
      </c>
      <c r="D9" s="4" t="s">
        <v>1499</v>
      </c>
      <c r="E9" s="5" t="s">
        <v>1534</v>
      </c>
    </row>
    <row r="10" spans="2:7" x14ac:dyDescent="0.25">
      <c r="B10" s="4" t="s">
        <v>1496</v>
      </c>
      <c r="C10" s="4" t="s">
        <v>1541</v>
      </c>
      <c r="D10" s="4" t="s">
        <v>1497</v>
      </c>
      <c r="E10" s="5" t="s">
        <v>1498</v>
      </c>
    </row>
    <row r="11" spans="2:7" x14ac:dyDescent="0.25">
      <c r="B11" s="4" t="s">
        <v>1496</v>
      </c>
      <c r="C11" s="4" t="s">
        <v>1542</v>
      </c>
      <c r="D11" s="4" t="s">
        <v>1499</v>
      </c>
      <c r="E11" s="5" t="s">
        <v>1534</v>
      </c>
    </row>
    <row r="12" spans="2:7" x14ac:dyDescent="0.25">
      <c r="B12" s="4" t="s">
        <v>1496</v>
      </c>
      <c r="C12" s="4" t="s">
        <v>1543</v>
      </c>
      <c r="D12" s="4" t="s">
        <v>1497</v>
      </c>
      <c r="E12" s="5" t="s">
        <v>1498</v>
      </c>
    </row>
    <row r="13" spans="2:7" x14ac:dyDescent="0.25">
      <c r="B13" s="4" t="s">
        <v>1496</v>
      </c>
      <c r="C13" s="4" t="s">
        <v>1544</v>
      </c>
      <c r="D13" s="4" t="s">
        <v>1499</v>
      </c>
      <c r="E13" s="5" t="s">
        <v>1534</v>
      </c>
    </row>
    <row r="14" spans="2:7" x14ac:dyDescent="0.25">
      <c r="B14" s="4" t="s">
        <v>1496</v>
      </c>
      <c r="C14" s="4" t="s">
        <v>1545</v>
      </c>
      <c r="D14" s="4" t="s">
        <v>1497</v>
      </c>
      <c r="E14" s="5" t="s">
        <v>1498</v>
      </c>
    </row>
    <row r="15" spans="2:7" x14ac:dyDescent="0.25">
      <c r="B15" s="4" t="s">
        <v>1496</v>
      </c>
      <c r="C15" s="4" t="s">
        <v>1546</v>
      </c>
      <c r="D15" s="4" t="s">
        <v>1499</v>
      </c>
      <c r="E15" s="5" t="s">
        <v>1534</v>
      </c>
    </row>
    <row r="16" spans="2:7" x14ac:dyDescent="0.25">
      <c r="B16" s="4" t="s">
        <v>1496</v>
      </c>
      <c r="C16" s="4" t="s">
        <v>1547</v>
      </c>
      <c r="D16" s="4" t="s">
        <v>1497</v>
      </c>
      <c r="E16" s="5" t="s">
        <v>1498</v>
      </c>
    </row>
    <row r="17" spans="2:6" x14ac:dyDescent="0.25">
      <c r="B17" s="4" t="s">
        <v>1496</v>
      </c>
      <c r="C17" s="4" t="s">
        <v>1548</v>
      </c>
      <c r="D17" s="4" t="s">
        <v>1497</v>
      </c>
      <c r="E17" s="5" t="s">
        <v>1498</v>
      </c>
    </row>
    <row r="18" spans="2:6" x14ac:dyDescent="0.25">
      <c r="B18" s="4" t="s">
        <v>1496</v>
      </c>
      <c r="C18" s="4" t="s">
        <v>1549</v>
      </c>
      <c r="D18" s="4" t="s">
        <v>1497</v>
      </c>
      <c r="E18" s="5" t="s">
        <v>1498</v>
      </c>
    </row>
    <row r="19" spans="2:6" x14ac:dyDescent="0.25">
      <c r="B19" s="4" t="s">
        <v>1496</v>
      </c>
      <c r="C19" s="4" t="s">
        <v>1550</v>
      </c>
      <c r="D19" s="4" t="s">
        <v>1497</v>
      </c>
      <c r="E19" s="5" t="s">
        <v>1498</v>
      </c>
    </row>
    <row r="20" spans="2:6" x14ac:dyDescent="0.25">
      <c r="B20" s="4" t="s">
        <v>1496</v>
      </c>
      <c r="C20" s="4" t="s">
        <v>1551</v>
      </c>
      <c r="D20" s="4" t="s">
        <v>1499</v>
      </c>
      <c r="E20" s="6" t="s">
        <v>1552</v>
      </c>
      <c r="F20" s="4" t="s">
        <v>2033</v>
      </c>
    </row>
    <row r="21" spans="2:6" x14ac:dyDescent="0.25">
      <c r="B21" s="4" t="s">
        <v>1496</v>
      </c>
      <c r="C21" s="4" t="s">
        <v>1553</v>
      </c>
      <c r="D21" s="4" t="s">
        <v>1497</v>
      </c>
      <c r="E21" s="4" t="s">
        <v>1498</v>
      </c>
    </row>
    <row r="22" spans="2:6" x14ac:dyDescent="0.25">
      <c r="B22" s="4" t="s">
        <v>1496</v>
      </c>
      <c r="C22" s="4" t="s">
        <v>1554</v>
      </c>
      <c r="D22" s="4" t="s">
        <v>1499</v>
      </c>
      <c r="E22" s="6" t="s">
        <v>1552</v>
      </c>
      <c r="F22" s="4" t="s">
        <v>2033</v>
      </c>
    </row>
    <row r="23" spans="2:6" x14ac:dyDescent="0.25">
      <c r="B23" s="4" t="s">
        <v>1496</v>
      </c>
      <c r="C23" s="4" t="s">
        <v>1555</v>
      </c>
      <c r="D23" s="4" t="s">
        <v>1497</v>
      </c>
      <c r="E23" s="4" t="s">
        <v>1498</v>
      </c>
    </row>
    <row r="24" spans="2:6" x14ac:dyDescent="0.25">
      <c r="B24" s="4" t="s">
        <v>1496</v>
      </c>
      <c r="C24" s="4" t="s">
        <v>1556</v>
      </c>
      <c r="D24" s="4" t="s">
        <v>1497</v>
      </c>
      <c r="E24" s="4" t="s">
        <v>1498</v>
      </c>
    </row>
    <row r="25" spans="2:6" x14ac:dyDescent="0.25">
      <c r="B25" s="4" t="s">
        <v>1496</v>
      </c>
      <c r="C25" s="4" t="s">
        <v>1557</v>
      </c>
      <c r="D25" s="4" t="s">
        <v>1497</v>
      </c>
      <c r="E25" s="4" t="s">
        <v>1498</v>
      </c>
    </row>
    <row r="26" spans="2:6" x14ac:dyDescent="0.25">
      <c r="B26" s="4" t="s">
        <v>1496</v>
      </c>
      <c r="C26" s="4" t="s">
        <v>1558</v>
      </c>
      <c r="D26" s="4" t="s">
        <v>1497</v>
      </c>
      <c r="E26" s="4" t="s">
        <v>1500</v>
      </c>
    </row>
    <row r="27" spans="2:6" x14ac:dyDescent="0.25">
      <c r="B27" s="4" t="s">
        <v>1496</v>
      </c>
      <c r="C27" s="4" t="s">
        <v>1559</v>
      </c>
      <c r="D27" s="4" t="s">
        <v>1497</v>
      </c>
      <c r="E27" s="4" t="s">
        <v>1500</v>
      </c>
    </row>
    <row r="28" spans="2:6" x14ac:dyDescent="0.25">
      <c r="B28" s="4" t="s">
        <v>1496</v>
      </c>
      <c r="C28" s="4" t="s">
        <v>1560</v>
      </c>
      <c r="D28" s="4" t="s">
        <v>1497</v>
      </c>
      <c r="E28" s="4" t="s">
        <v>1500</v>
      </c>
    </row>
    <row r="29" spans="2:6" x14ac:dyDescent="0.25">
      <c r="B29" s="4" t="s">
        <v>1496</v>
      </c>
      <c r="C29" s="4" t="s">
        <v>1561</v>
      </c>
      <c r="D29" s="4" t="s">
        <v>1497</v>
      </c>
      <c r="E29" s="4" t="s">
        <v>1501</v>
      </c>
    </row>
    <row r="30" spans="2:6" x14ac:dyDescent="0.25">
      <c r="B30" s="4" t="s">
        <v>1496</v>
      </c>
      <c r="C30" s="4" t="s">
        <v>1562</v>
      </c>
      <c r="D30" s="4" t="s">
        <v>1497</v>
      </c>
      <c r="E30" s="4" t="s">
        <v>1501</v>
      </c>
    </row>
    <row r="31" spans="2:6" x14ac:dyDescent="0.25">
      <c r="B31" s="4" t="s">
        <v>1496</v>
      </c>
      <c r="C31" s="4" t="s">
        <v>1563</v>
      </c>
      <c r="D31" s="4" t="s">
        <v>1497</v>
      </c>
      <c r="E31" s="4" t="s">
        <v>1501</v>
      </c>
    </row>
    <row r="32" spans="2:6" x14ac:dyDescent="0.25">
      <c r="B32" s="4" t="s">
        <v>1496</v>
      </c>
      <c r="C32" s="4" t="s">
        <v>1564</v>
      </c>
      <c r="D32" s="4" t="s">
        <v>1497</v>
      </c>
      <c r="E32" s="4" t="s">
        <v>1502</v>
      </c>
    </row>
    <row r="33" spans="2:7" x14ac:dyDescent="0.25">
      <c r="B33" s="4" t="s">
        <v>1496</v>
      </c>
      <c r="C33" s="4" t="s">
        <v>1565</v>
      </c>
      <c r="D33" s="4" t="s">
        <v>1499</v>
      </c>
      <c r="E33" s="7" t="s">
        <v>1566</v>
      </c>
      <c r="F33" s="4" t="s">
        <v>2035</v>
      </c>
      <c r="G33" s="4" t="s">
        <v>2034</v>
      </c>
    </row>
    <row r="34" spans="2:7" x14ac:dyDescent="0.25">
      <c r="B34" s="4" t="s">
        <v>1496</v>
      </c>
      <c r="C34" s="4" t="s">
        <v>1567</v>
      </c>
      <c r="D34" s="4" t="s">
        <v>1497</v>
      </c>
      <c r="E34" s="4" t="s">
        <v>1502</v>
      </c>
    </row>
    <row r="35" spans="2:7" x14ac:dyDescent="0.25">
      <c r="B35" s="4" t="s">
        <v>1496</v>
      </c>
      <c r="C35" s="4" t="s">
        <v>1568</v>
      </c>
      <c r="D35" s="4" t="s">
        <v>1499</v>
      </c>
      <c r="E35" s="7" t="s">
        <v>1566</v>
      </c>
      <c r="F35" s="4" t="s">
        <v>2035</v>
      </c>
    </row>
    <row r="36" spans="2:7" x14ac:dyDescent="0.25">
      <c r="B36" s="4" t="s">
        <v>1496</v>
      </c>
      <c r="C36" s="4" t="s">
        <v>1569</v>
      </c>
      <c r="D36" s="4" t="s">
        <v>1497</v>
      </c>
      <c r="E36" s="4" t="s">
        <v>1502</v>
      </c>
    </row>
    <row r="37" spans="2:7" x14ac:dyDescent="0.25">
      <c r="B37" s="4" t="s">
        <v>1496</v>
      </c>
      <c r="C37" s="4" t="s">
        <v>1570</v>
      </c>
      <c r="D37" s="4" t="s">
        <v>1499</v>
      </c>
      <c r="E37" s="7" t="s">
        <v>1566</v>
      </c>
      <c r="F37" s="4" t="s">
        <v>2035</v>
      </c>
    </row>
    <row r="38" spans="2:7" x14ac:dyDescent="0.25">
      <c r="B38" s="4" t="s">
        <v>1496</v>
      </c>
      <c r="C38" s="4" t="s">
        <v>1571</v>
      </c>
      <c r="D38" s="4" t="s">
        <v>1497</v>
      </c>
      <c r="E38" s="4" t="s">
        <v>1503</v>
      </c>
    </row>
    <row r="39" spans="2:7" x14ac:dyDescent="0.25">
      <c r="B39" s="4" t="s">
        <v>1496</v>
      </c>
      <c r="C39" s="4" t="s">
        <v>1572</v>
      </c>
      <c r="D39" s="4" t="s">
        <v>1499</v>
      </c>
      <c r="E39" s="5" t="s">
        <v>1534</v>
      </c>
    </row>
    <row r="40" spans="2:7" x14ac:dyDescent="0.25">
      <c r="B40" s="4" t="s">
        <v>1496</v>
      </c>
      <c r="C40" s="4" t="s">
        <v>1573</v>
      </c>
      <c r="D40" s="4" t="s">
        <v>1497</v>
      </c>
      <c r="E40" s="4" t="s">
        <v>1503</v>
      </c>
    </row>
    <row r="41" spans="2:7" x14ac:dyDescent="0.25">
      <c r="B41" s="4" t="s">
        <v>1496</v>
      </c>
      <c r="C41" s="4" t="s">
        <v>1574</v>
      </c>
      <c r="D41" s="4" t="s">
        <v>1499</v>
      </c>
      <c r="E41" s="5" t="s">
        <v>1534</v>
      </c>
    </row>
    <row r="42" spans="2:7" x14ac:dyDescent="0.25">
      <c r="B42" s="4" t="s">
        <v>1496</v>
      </c>
      <c r="C42" s="4" t="s">
        <v>1575</v>
      </c>
      <c r="D42" s="4" t="s">
        <v>1497</v>
      </c>
      <c r="E42" s="4" t="s">
        <v>1503</v>
      </c>
    </row>
    <row r="43" spans="2:7" x14ac:dyDescent="0.25">
      <c r="B43" s="4" t="s">
        <v>1496</v>
      </c>
      <c r="C43" s="4" t="s">
        <v>1576</v>
      </c>
      <c r="D43" s="4" t="s">
        <v>1497</v>
      </c>
      <c r="E43" s="4" t="s">
        <v>1504</v>
      </c>
    </row>
    <row r="44" spans="2:7" x14ac:dyDescent="0.25">
      <c r="B44" s="4" t="s">
        <v>1496</v>
      </c>
      <c r="C44" s="4" t="s">
        <v>1577</v>
      </c>
      <c r="D44" s="4" t="s">
        <v>1499</v>
      </c>
      <c r="E44" s="4" t="s">
        <v>1578</v>
      </c>
    </row>
    <row r="45" spans="2:7" x14ac:dyDescent="0.25">
      <c r="B45" s="4" t="s">
        <v>1496</v>
      </c>
      <c r="C45" s="4" t="s">
        <v>1579</v>
      </c>
      <c r="D45" s="4" t="s">
        <v>1497</v>
      </c>
      <c r="E45" s="4" t="s">
        <v>1504</v>
      </c>
    </row>
    <row r="46" spans="2:7" x14ac:dyDescent="0.25">
      <c r="B46" s="4" t="s">
        <v>1496</v>
      </c>
      <c r="C46" s="4" t="s">
        <v>1580</v>
      </c>
      <c r="D46" s="4" t="s">
        <v>1499</v>
      </c>
      <c r="E46" s="4" t="s">
        <v>1578</v>
      </c>
    </row>
    <row r="47" spans="2:7" x14ac:dyDescent="0.25">
      <c r="B47" s="4" t="s">
        <v>1496</v>
      </c>
      <c r="C47" s="4" t="s">
        <v>1581</v>
      </c>
      <c r="D47" s="4" t="s">
        <v>1497</v>
      </c>
      <c r="E47" s="4" t="s">
        <v>1504</v>
      </c>
    </row>
    <row r="48" spans="2:7" x14ac:dyDescent="0.25">
      <c r="B48" s="4" t="s">
        <v>1496</v>
      </c>
      <c r="C48" s="4" t="s">
        <v>1582</v>
      </c>
      <c r="D48" s="4" t="s">
        <v>1499</v>
      </c>
      <c r="E48" s="4" t="s">
        <v>1578</v>
      </c>
    </row>
    <row r="49" spans="2:5" x14ac:dyDescent="0.25">
      <c r="B49" s="4" t="s">
        <v>1496</v>
      </c>
      <c r="C49" s="4" t="s">
        <v>1583</v>
      </c>
      <c r="D49" s="4" t="s">
        <v>1497</v>
      </c>
      <c r="E49" s="4" t="s">
        <v>1504</v>
      </c>
    </row>
    <row r="50" spans="2:5" x14ac:dyDescent="0.25">
      <c r="B50" s="4" t="s">
        <v>1496</v>
      </c>
      <c r="C50" s="4" t="s">
        <v>1584</v>
      </c>
      <c r="D50" s="4" t="s">
        <v>1499</v>
      </c>
      <c r="E50" s="4" t="s">
        <v>1578</v>
      </c>
    </row>
    <row r="51" spans="2:5" x14ac:dyDescent="0.25">
      <c r="B51" s="4" t="s">
        <v>1496</v>
      </c>
      <c r="C51" s="4" t="s">
        <v>1585</v>
      </c>
      <c r="D51" s="4" t="s">
        <v>1497</v>
      </c>
      <c r="E51" s="4" t="s">
        <v>1504</v>
      </c>
    </row>
    <row r="52" spans="2:5" x14ac:dyDescent="0.25">
      <c r="B52" s="4" t="s">
        <v>1496</v>
      </c>
      <c r="C52" s="4" t="s">
        <v>1586</v>
      </c>
      <c r="D52" s="4" t="s">
        <v>1499</v>
      </c>
      <c r="E52" s="4" t="s">
        <v>1578</v>
      </c>
    </row>
    <row r="53" spans="2:5" x14ac:dyDescent="0.25">
      <c r="B53" s="4" t="s">
        <v>1496</v>
      </c>
      <c r="C53" s="4" t="s">
        <v>1587</v>
      </c>
      <c r="D53" s="4" t="s">
        <v>1497</v>
      </c>
      <c r="E53" s="4" t="s">
        <v>1504</v>
      </c>
    </row>
    <row r="54" spans="2:5" x14ac:dyDescent="0.25">
      <c r="B54" s="4" t="s">
        <v>1496</v>
      </c>
      <c r="C54" s="4" t="s">
        <v>1588</v>
      </c>
      <c r="D54" s="4" t="s">
        <v>1499</v>
      </c>
      <c r="E54" s="4" t="s">
        <v>1578</v>
      </c>
    </row>
    <row r="55" spans="2:5" x14ac:dyDescent="0.25">
      <c r="B55" s="4" t="s">
        <v>1496</v>
      </c>
      <c r="C55" s="4" t="s">
        <v>1589</v>
      </c>
      <c r="D55" s="4" t="s">
        <v>1497</v>
      </c>
      <c r="E55" s="4" t="s">
        <v>1504</v>
      </c>
    </row>
    <row r="56" spans="2:5" x14ac:dyDescent="0.25">
      <c r="B56" s="4" t="s">
        <v>1496</v>
      </c>
      <c r="C56" s="4" t="s">
        <v>1590</v>
      </c>
      <c r="D56" s="4" t="s">
        <v>1499</v>
      </c>
      <c r="E56" s="4" t="s">
        <v>1578</v>
      </c>
    </row>
    <row r="57" spans="2:5" x14ac:dyDescent="0.25">
      <c r="B57" s="4" t="s">
        <v>1496</v>
      </c>
      <c r="C57" s="4" t="s">
        <v>1591</v>
      </c>
      <c r="D57" s="4" t="s">
        <v>1497</v>
      </c>
      <c r="E57" s="4" t="s">
        <v>1504</v>
      </c>
    </row>
    <row r="58" spans="2:5" x14ac:dyDescent="0.25">
      <c r="B58" s="4" t="s">
        <v>1496</v>
      </c>
      <c r="C58" s="4" t="s">
        <v>1592</v>
      </c>
      <c r="D58" s="4" t="s">
        <v>1499</v>
      </c>
      <c r="E58" s="4" t="s">
        <v>1578</v>
      </c>
    </row>
    <row r="59" spans="2:5" x14ac:dyDescent="0.25">
      <c r="B59" s="4" t="s">
        <v>1496</v>
      </c>
      <c r="C59" s="4" t="s">
        <v>1593</v>
      </c>
      <c r="D59" s="4" t="s">
        <v>1497</v>
      </c>
      <c r="E59" s="4" t="s">
        <v>1504</v>
      </c>
    </row>
    <row r="60" spans="2:5" x14ac:dyDescent="0.25">
      <c r="B60" s="4" t="s">
        <v>1496</v>
      </c>
      <c r="C60" s="4" t="s">
        <v>1594</v>
      </c>
      <c r="D60" s="4" t="s">
        <v>1499</v>
      </c>
      <c r="E60" s="4" t="s">
        <v>1578</v>
      </c>
    </row>
    <row r="61" spans="2:5" x14ac:dyDescent="0.25">
      <c r="B61" s="4" t="s">
        <v>1496</v>
      </c>
      <c r="C61" s="4" t="s">
        <v>1595</v>
      </c>
      <c r="D61" s="4" t="s">
        <v>1497</v>
      </c>
      <c r="E61" s="4" t="s">
        <v>1504</v>
      </c>
    </row>
    <row r="62" spans="2:5" x14ac:dyDescent="0.25">
      <c r="B62" s="4" t="s">
        <v>1496</v>
      </c>
      <c r="C62" s="4" t="s">
        <v>1596</v>
      </c>
      <c r="D62" s="4" t="s">
        <v>1499</v>
      </c>
      <c r="E62" s="4" t="s">
        <v>1566</v>
      </c>
    </row>
    <row r="63" spans="2:5" x14ac:dyDescent="0.25">
      <c r="B63" s="4" t="s">
        <v>1496</v>
      </c>
      <c r="C63" s="4" t="s">
        <v>1597</v>
      </c>
      <c r="D63" s="4" t="s">
        <v>1497</v>
      </c>
      <c r="E63" s="4" t="s">
        <v>1504</v>
      </c>
    </row>
    <row r="64" spans="2:5" x14ac:dyDescent="0.25">
      <c r="B64" s="4" t="s">
        <v>1496</v>
      </c>
      <c r="C64" s="4" t="s">
        <v>1598</v>
      </c>
      <c r="D64" s="4" t="s">
        <v>1499</v>
      </c>
      <c r="E64" s="4" t="s">
        <v>1578</v>
      </c>
    </row>
    <row r="65" spans="2:6" x14ac:dyDescent="0.25">
      <c r="B65" s="4" t="s">
        <v>1496</v>
      </c>
      <c r="C65" s="4" t="s">
        <v>1599</v>
      </c>
      <c r="D65" s="4" t="s">
        <v>1497</v>
      </c>
      <c r="E65" s="4" t="s">
        <v>1504</v>
      </c>
    </row>
    <row r="66" spans="2:6" x14ac:dyDescent="0.25">
      <c r="B66" s="4" t="s">
        <v>1496</v>
      </c>
      <c r="C66" s="4" t="s">
        <v>1600</v>
      </c>
      <c r="D66" s="4" t="s">
        <v>1499</v>
      </c>
      <c r="E66" s="4" t="s">
        <v>1578</v>
      </c>
    </row>
    <row r="67" spans="2:6" x14ac:dyDescent="0.25">
      <c r="B67" s="4" t="s">
        <v>1496</v>
      </c>
      <c r="C67" s="4" t="s">
        <v>1601</v>
      </c>
      <c r="D67" s="4" t="s">
        <v>1497</v>
      </c>
      <c r="E67" s="4" t="s">
        <v>1504</v>
      </c>
    </row>
    <row r="68" spans="2:6" x14ac:dyDescent="0.25">
      <c r="B68" s="4" t="s">
        <v>1496</v>
      </c>
      <c r="C68" s="4" t="s">
        <v>1602</v>
      </c>
      <c r="D68" s="4" t="s">
        <v>1499</v>
      </c>
      <c r="E68" s="4" t="s">
        <v>1578</v>
      </c>
    </row>
    <row r="69" spans="2:6" x14ac:dyDescent="0.25">
      <c r="B69" s="4" t="s">
        <v>1496</v>
      </c>
      <c r="C69" s="4" t="s">
        <v>1603</v>
      </c>
      <c r="D69" s="4" t="s">
        <v>1497</v>
      </c>
      <c r="E69" s="4" t="s">
        <v>1504</v>
      </c>
    </row>
    <row r="70" spans="2:6" x14ac:dyDescent="0.25">
      <c r="B70" s="4" t="s">
        <v>1496</v>
      </c>
      <c r="C70" s="4" t="s">
        <v>1604</v>
      </c>
      <c r="D70" s="4" t="s">
        <v>1497</v>
      </c>
      <c r="E70" s="4" t="s">
        <v>1504</v>
      </c>
    </row>
    <row r="71" spans="2:6" x14ac:dyDescent="0.25">
      <c r="B71" s="4" t="s">
        <v>1496</v>
      </c>
      <c r="C71" s="4" t="s">
        <v>1605</v>
      </c>
      <c r="D71" s="4" t="s">
        <v>1499</v>
      </c>
      <c r="E71" s="4" t="s">
        <v>1578</v>
      </c>
    </row>
    <row r="72" spans="2:6" x14ac:dyDescent="0.25">
      <c r="B72" s="4" t="s">
        <v>1496</v>
      </c>
      <c r="C72" s="4" t="s">
        <v>1606</v>
      </c>
      <c r="D72" s="4" t="s">
        <v>1497</v>
      </c>
      <c r="E72" s="4" t="s">
        <v>1504</v>
      </c>
    </row>
    <row r="73" spans="2:6" x14ac:dyDescent="0.25">
      <c r="B73" s="4" t="s">
        <v>1496</v>
      </c>
      <c r="C73" s="4" t="s">
        <v>1607</v>
      </c>
      <c r="D73" s="4" t="s">
        <v>1499</v>
      </c>
      <c r="E73" s="4" t="s">
        <v>1578</v>
      </c>
    </row>
    <row r="74" spans="2:6" x14ac:dyDescent="0.25">
      <c r="B74" s="4" t="s">
        <v>1496</v>
      </c>
      <c r="C74" s="4" t="s">
        <v>1608</v>
      </c>
      <c r="D74" s="4" t="s">
        <v>1497</v>
      </c>
      <c r="E74" s="4" t="s">
        <v>1504</v>
      </c>
    </row>
    <row r="75" spans="2:6" x14ac:dyDescent="0.25">
      <c r="B75" s="4" t="s">
        <v>1496</v>
      </c>
      <c r="C75" s="4" t="s">
        <v>1609</v>
      </c>
      <c r="D75" s="4" t="s">
        <v>1499</v>
      </c>
      <c r="E75" s="4" t="s">
        <v>1578</v>
      </c>
    </row>
    <row r="76" spans="2:6" x14ac:dyDescent="0.25">
      <c r="B76" s="4" t="s">
        <v>1496</v>
      </c>
      <c r="C76" s="4" t="s">
        <v>1610</v>
      </c>
      <c r="D76" s="4" t="s">
        <v>1497</v>
      </c>
      <c r="E76" s="4" t="s">
        <v>1505</v>
      </c>
    </row>
    <row r="77" spans="2:6" x14ac:dyDescent="0.25">
      <c r="B77" s="4" t="s">
        <v>1496</v>
      </c>
      <c r="C77" s="4" t="s">
        <v>1611</v>
      </c>
      <c r="D77" s="4" t="s">
        <v>1499</v>
      </c>
      <c r="E77" s="7" t="s">
        <v>1612</v>
      </c>
      <c r="F77" s="4" t="s">
        <v>2037</v>
      </c>
    </row>
    <row r="78" spans="2:6" x14ac:dyDescent="0.25">
      <c r="B78" s="4" t="s">
        <v>1496</v>
      </c>
      <c r="C78" s="4" t="s">
        <v>1613</v>
      </c>
      <c r="D78" s="4" t="s">
        <v>1497</v>
      </c>
      <c r="E78" s="4" t="s">
        <v>1505</v>
      </c>
    </row>
    <row r="79" spans="2:6" x14ac:dyDescent="0.25">
      <c r="B79" s="4" t="s">
        <v>1496</v>
      </c>
      <c r="C79" s="4" t="s">
        <v>1614</v>
      </c>
      <c r="D79" s="4" t="s">
        <v>1499</v>
      </c>
      <c r="E79" s="7" t="s">
        <v>1612</v>
      </c>
    </row>
    <row r="80" spans="2:6" x14ac:dyDescent="0.25">
      <c r="B80" s="4" t="s">
        <v>1496</v>
      </c>
      <c r="C80" s="4" t="s">
        <v>1615</v>
      </c>
      <c r="D80" s="4" t="s">
        <v>1497</v>
      </c>
      <c r="E80" s="4" t="s">
        <v>1505</v>
      </c>
    </row>
    <row r="81" spans="2:6" x14ac:dyDescent="0.25">
      <c r="B81" s="4" t="s">
        <v>1496</v>
      </c>
      <c r="C81" s="4" t="s">
        <v>1616</v>
      </c>
      <c r="D81" s="4" t="s">
        <v>1499</v>
      </c>
      <c r="E81" s="4" t="s">
        <v>1617</v>
      </c>
    </row>
    <row r="82" spans="2:6" x14ac:dyDescent="0.25">
      <c r="B82" s="4" t="s">
        <v>1496</v>
      </c>
      <c r="C82" s="4" t="s">
        <v>1618</v>
      </c>
      <c r="D82" s="4" t="s">
        <v>1497</v>
      </c>
      <c r="E82" s="4" t="s">
        <v>1505</v>
      </c>
    </row>
    <row r="83" spans="2:6" x14ac:dyDescent="0.25">
      <c r="B83" s="4" t="s">
        <v>1496</v>
      </c>
      <c r="C83" s="4" t="s">
        <v>1619</v>
      </c>
      <c r="D83" s="4" t="s">
        <v>1499</v>
      </c>
      <c r="E83" s="7" t="s">
        <v>1620</v>
      </c>
      <c r="F83" s="4" t="s">
        <v>2036</v>
      </c>
    </row>
    <row r="84" spans="2:6" x14ac:dyDescent="0.25">
      <c r="B84" s="4" t="s">
        <v>1496</v>
      </c>
      <c r="C84" s="4" t="s">
        <v>1621</v>
      </c>
      <c r="D84" s="4" t="s">
        <v>1499</v>
      </c>
      <c r="E84" s="7" t="s">
        <v>1620</v>
      </c>
    </row>
    <row r="85" spans="2:6" x14ac:dyDescent="0.25">
      <c r="B85" s="4" t="s">
        <v>1496</v>
      </c>
      <c r="C85" s="4" t="s">
        <v>1622</v>
      </c>
      <c r="D85" s="4" t="s">
        <v>1497</v>
      </c>
      <c r="E85" s="4" t="s">
        <v>1505</v>
      </c>
    </row>
    <row r="86" spans="2:6" x14ac:dyDescent="0.25">
      <c r="B86" s="4" t="s">
        <v>1496</v>
      </c>
      <c r="C86" s="4" t="s">
        <v>1623</v>
      </c>
      <c r="D86" s="4" t="s">
        <v>1499</v>
      </c>
      <c r="E86" s="4" t="s">
        <v>1620</v>
      </c>
    </row>
    <row r="87" spans="2:6" x14ac:dyDescent="0.25">
      <c r="B87" s="4" t="s">
        <v>1496</v>
      </c>
      <c r="C87" s="4" t="s">
        <v>1624</v>
      </c>
      <c r="D87" s="4" t="s">
        <v>1497</v>
      </c>
      <c r="E87" s="4" t="s">
        <v>1505</v>
      </c>
    </row>
    <row r="88" spans="2:6" x14ac:dyDescent="0.25">
      <c r="B88" s="4" t="s">
        <v>1496</v>
      </c>
      <c r="C88" s="4" t="s">
        <v>1625</v>
      </c>
      <c r="D88" s="4" t="s">
        <v>1499</v>
      </c>
      <c r="E88" s="4" t="s">
        <v>1612</v>
      </c>
    </row>
    <row r="89" spans="2:6" x14ac:dyDescent="0.25">
      <c r="B89" s="4" t="s">
        <v>1496</v>
      </c>
      <c r="C89" s="4" t="s">
        <v>1626</v>
      </c>
      <c r="D89" s="4" t="s">
        <v>1499</v>
      </c>
      <c r="E89" s="4" t="s">
        <v>1612</v>
      </c>
    </row>
    <row r="90" spans="2:6" x14ac:dyDescent="0.25">
      <c r="B90" s="4" t="s">
        <v>1496</v>
      </c>
      <c r="C90" s="4" t="s">
        <v>1627</v>
      </c>
      <c r="D90" s="4" t="s">
        <v>1497</v>
      </c>
      <c r="E90" s="4" t="s">
        <v>1505</v>
      </c>
    </row>
    <row r="91" spans="2:6" x14ac:dyDescent="0.25">
      <c r="B91" s="4" t="s">
        <v>1496</v>
      </c>
      <c r="C91" s="4" t="s">
        <v>1628</v>
      </c>
      <c r="D91" s="4" t="s">
        <v>1499</v>
      </c>
      <c r="E91" s="4" t="s">
        <v>1612</v>
      </c>
    </row>
    <row r="92" spans="2:6" x14ac:dyDescent="0.25">
      <c r="B92" s="4" t="s">
        <v>1496</v>
      </c>
      <c r="C92" s="4" t="s">
        <v>1629</v>
      </c>
      <c r="D92" s="4" t="s">
        <v>1497</v>
      </c>
      <c r="E92" s="4" t="s">
        <v>1505</v>
      </c>
    </row>
    <row r="93" spans="2:6" x14ac:dyDescent="0.25">
      <c r="B93" s="4" t="s">
        <v>1496</v>
      </c>
      <c r="C93" s="4" t="s">
        <v>1630</v>
      </c>
      <c r="D93" s="4" t="s">
        <v>1499</v>
      </c>
      <c r="E93" s="4" t="s">
        <v>1612</v>
      </c>
    </row>
    <row r="94" spans="2:6" x14ac:dyDescent="0.25">
      <c r="B94" s="4" t="s">
        <v>1496</v>
      </c>
      <c r="C94" s="4" t="s">
        <v>1631</v>
      </c>
      <c r="D94" s="4" t="s">
        <v>1497</v>
      </c>
      <c r="E94" s="4" t="s">
        <v>1505</v>
      </c>
    </row>
    <row r="95" spans="2:6" x14ac:dyDescent="0.25">
      <c r="B95" s="4" t="s">
        <v>1496</v>
      </c>
      <c r="C95" s="4" t="s">
        <v>1632</v>
      </c>
      <c r="D95" s="4" t="s">
        <v>1499</v>
      </c>
      <c r="E95" s="4" t="s">
        <v>1612</v>
      </c>
    </row>
    <row r="96" spans="2:6" x14ac:dyDescent="0.25">
      <c r="B96" s="4" t="s">
        <v>1496</v>
      </c>
      <c r="C96" s="4" t="s">
        <v>1633</v>
      </c>
      <c r="D96" s="4" t="s">
        <v>1497</v>
      </c>
      <c r="E96" s="4" t="s">
        <v>1505</v>
      </c>
    </row>
    <row r="97" spans="2:5" x14ac:dyDescent="0.25">
      <c r="B97" s="4" t="s">
        <v>1496</v>
      </c>
      <c r="C97" s="4" t="s">
        <v>1634</v>
      </c>
      <c r="D97" s="4" t="s">
        <v>1499</v>
      </c>
      <c r="E97" s="4" t="s">
        <v>1612</v>
      </c>
    </row>
    <row r="98" spans="2:5" x14ac:dyDescent="0.25">
      <c r="B98" s="4" t="s">
        <v>1496</v>
      </c>
      <c r="C98" s="4" t="s">
        <v>1635</v>
      </c>
      <c r="D98" s="4" t="s">
        <v>1499</v>
      </c>
      <c r="E98" s="4" t="s">
        <v>1612</v>
      </c>
    </row>
    <row r="99" spans="2:5" x14ac:dyDescent="0.25">
      <c r="B99" s="4" t="s">
        <v>1496</v>
      </c>
      <c r="C99" s="4" t="s">
        <v>1636</v>
      </c>
      <c r="D99" s="4" t="s">
        <v>1497</v>
      </c>
      <c r="E99" s="4" t="s">
        <v>1505</v>
      </c>
    </row>
    <row r="100" spans="2:5" x14ac:dyDescent="0.25">
      <c r="B100" s="4" t="s">
        <v>1496</v>
      </c>
      <c r="C100" s="4" t="s">
        <v>1637</v>
      </c>
      <c r="D100" s="4" t="s">
        <v>1499</v>
      </c>
      <c r="E100" s="4" t="s">
        <v>1612</v>
      </c>
    </row>
    <row r="101" spans="2:5" x14ac:dyDescent="0.25">
      <c r="B101" s="4" t="s">
        <v>1496</v>
      </c>
      <c r="C101" s="4" t="s">
        <v>1638</v>
      </c>
      <c r="D101" s="4" t="s">
        <v>1497</v>
      </c>
      <c r="E101" s="4" t="s">
        <v>1505</v>
      </c>
    </row>
    <row r="102" spans="2:5" x14ac:dyDescent="0.25">
      <c r="B102" s="4" t="s">
        <v>1496</v>
      </c>
      <c r="C102" s="4" t="s">
        <v>1639</v>
      </c>
      <c r="D102" s="4" t="s">
        <v>1499</v>
      </c>
      <c r="E102" s="4" t="s">
        <v>1612</v>
      </c>
    </row>
    <row r="103" spans="2:5" x14ac:dyDescent="0.25">
      <c r="B103" s="4" t="s">
        <v>1496</v>
      </c>
      <c r="C103" s="4" t="s">
        <v>1640</v>
      </c>
      <c r="D103" s="4" t="s">
        <v>1497</v>
      </c>
      <c r="E103" s="4" t="s">
        <v>1505</v>
      </c>
    </row>
    <row r="104" spans="2:5" x14ac:dyDescent="0.25">
      <c r="B104" s="4" t="s">
        <v>1496</v>
      </c>
      <c r="C104" s="4" t="s">
        <v>1641</v>
      </c>
      <c r="D104" s="4" t="s">
        <v>1499</v>
      </c>
      <c r="E104" s="4" t="s">
        <v>1612</v>
      </c>
    </row>
    <row r="105" spans="2:5" x14ac:dyDescent="0.25">
      <c r="B105" s="4" t="s">
        <v>1496</v>
      </c>
      <c r="C105" s="4" t="s">
        <v>1642</v>
      </c>
      <c r="D105" s="4" t="s">
        <v>1497</v>
      </c>
      <c r="E105" s="4" t="s">
        <v>1506</v>
      </c>
    </row>
    <row r="106" spans="2:5" x14ac:dyDescent="0.25">
      <c r="B106" s="4" t="s">
        <v>1496</v>
      </c>
      <c r="C106" s="4" t="s">
        <v>1643</v>
      </c>
      <c r="D106" s="4" t="s">
        <v>1497</v>
      </c>
      <c r="E106" s="4" t="s">
        <v>1506</v>
      </c>
    </row>
    <row r="107" spans="2:5" x14ac:dyDescent="0.25">
      <c r="B107" s="4" t="s">
        <v>1496</v>
      </c>
      <c r="C107" s="4" t="s">
        <v>1644</v>
      </c>
      <c r="D107" s="4" t="s">
        <v>1497</v>
      </c>
      <c r="E107" s="4" t="s">
        <v>1506</v>
      </c>
    </row>
    <row r="108" spans="2:5" x14ac:dyDescent="0.25">
      <c r="B108" s="4" t="s">
        <v>1496</v>
      </c>
      <c r="C108" s="4" t="s">
        <v>1645</v>
      </c>
      <c r="D108" s="4" t="s">
        <v>1499</v>
      </c>
      <c r="E108" s="7" t="s">
        <v>1646</v>
      </c>
    </row>
    <row r="109" spans="2:5" x14ac:dyDescent="0.25">
      <c r="B109" s="4" t="s">
        <v>1496</v>
      </c>
      <c r="C109" s="4" t="s">
        <v>1647</v>
      </c>
      <c r="D109" s="4" t="s">
        <v>1497</v>
      </c>
      <c r="E109" s="4" t="s">
        <v>1506</v>
      </c>
    </row>
    <row r="110" spans="2:5" x14ac:dyDescent="0.25">
      <c r="B110" s="4" t="s">
        <v>1496</v>
      </c>
      <c r="C110" s="4" t="s">
        <v>1648</v>
      </c>
      <c r="D110" s="4" t="s">
        <v>1497</v>
      </c>
      <c r="E110" s="4" t="s">
        <v>1506</v>
      </c>
    </row>
    <row r="111" spans="2:5" x14ac:dyDescent="0.25">
      <c r="B111" s="4" t="s">
        <v>1496</v>
      </c>
      <c r="C111" s="4" t="s">
        <v>1649</v>
      </c>
      <c r="D111" s="4" t="s">
        <v>1497</v>
      </c>
      <c r="E111" s="4" t="s">
        <v>1506</v>
      </c>
    </row>
    <row r="112" spans="2:5" x14ac:dyDescent="0.25">
      <c r="B112" s="4" t="s">
        <v>1496</v>
      </c>
      <c r="C112" s="4" t="s">
        <v>1650</v>
      </c>
      <c r="D112" s="4" t="s">
        <v>1497</v>
      </c>
      <c r="E112" s="4" t="s">
        <v>1506</v>
      </c>
    </row>
    <row r="113" spans="2:6" x14ac:dyDescent="0.25">
      <c r="B113" s="4" t="s">
        <v>1496</v>
      </c>
      <c r="C113" s="4" t="s">
        <v>1651</v>
      </c>
      <c r="D113" s="4" t="s">
        <v>1497</v>
      </c>
      <c r="E113" s="4" t="s">
        <v>1506</v>
      </c>
    </row>
    <row r="114" spans="2:6" x14ac:dyDescent="0.25">
      <c r="B114" s="4" t="s">
        <v>1496</v>
      </c>
      <c r="C114" s="4" t="s">
        <v>1652</v>
      </c>
      <c r="D114" s="4" t="s">
        <v>1497</v>
      </c>
      <c r="E114" s="4" t="s">
        <v>1506</v>
      </c>
    </row>
    <row r="115" spans="2:6" x14ac:dyDescent="0.25">
      <c r="B115" s="4" t="s">
        <v>1496</v>
      </c>
      <c r="C115" s="4" t="s">
        <v>1653</v>
      </c>
      <c r="D115" s="4" t="s">
        <v>1497</v>
      </c>
      <c r="E115" s="4" t="s">
        <v>1506</v>
      </c>
    </row>
    <row r="116" spans="2:6" x14ac:dyDescent="0.25">
      <c r="B116" s="4" t="s">
        <v>1496</v>
      </c>
      <c r="C116" s="4" t="s">
        <v>1654</v>
      </c>
      <c r="D116" s="4" t="s">
        <v>1497</v>
      </c>
      <c r="E116" s="4" t="s">
        <v>1507</v>
      </c>
    </row>
    <row r="117" spans="2:6" x14ac:dyDescent="0.25">
      <c r="B117" s="4" t="s">
        <v>1496</v>
      </c>
      <c r="C117" s="4" t="s">
        <v>1655</v>
      </c>
      <c r="D117" s="4" t="s">
        <v>1497</v>
      </c>
      <c r="E117" s="4" t="s">
        <v>1507</v>
      </c>
    </row>
    <row r="118" spans="2:6" x14ac:dyDescent="0.25">
      <c r="B118" s="4" t="s">
        <v>1496</v>
      </c>
      <c r="C118" s="4" t="s">
        <v>1656</v>
      </c>
      <c r="D118" s="4" t="s">
        <v>1497</v>
      </c>
      <c r="E118" s="4" t="s">
        <v>1507</v>
      </c>
    </row>
    <row r="119" spans="2:6" x14ac:dyDescent="0.25">
      <c r="B119" s="4" t="s">
        <v>1496</v>
      </c>
      <c r="C119" s="4" t="s">
        <v>1657</v>
      </c>
      <c r="D119" s="4" t="s">
        <v>1499</v>
      </c>
      <c r="E119" s="7" t="s">
        <v>1658</v>
      </c>
      <c r="F119" s="4" t="s">
        <v>2038</v>
      </c>
    </row>
    <row r="120" spans="2:6" x14ac:dyDescent="0.25">
      <c r="B120" s="4" t="s">
        <v>1496</v>
      </c>
      <c r="C120" s="4" t="s">
        <v>1659</v>
      </c>
      <c r="D120" s="4" t="s">
        <v>1497</v>
      </c>
      <c r="E120" s="4" t="s">
        <v>1507</v>
      </c>
    </row>
    <row r="121" spans="2:6" x14ac:dyDescent="0.25">
      <c r="B121" s="4" t="s">
        <v>1496</v>
      </c>
      <c r="C121" s="4" t="s">
        <v>1660</v>
      </c>
      <c r="D121" s="4" t="s">
        <v>1497</v>
      </c>
      <c r="E121" s="4" t="s">
        <v>1507</v>
      </c>
    </row>
    <row r="122" spans="2:6" x14ac:dyDescent="0.25">
      <c r="B122" s="4" t="s">
        <v>1496</v>
      </c>
      <c r="C122" s="4" t="s">
        <v>1661</v>
      </c>
      <c r="D122" s="4" t="s">
        <v>1497</v>
      </c>
      <c r="E122" s="4" t="s">
        <v>1507</v>
      </c>
    </row>
    <row r="123" spans="2:6" x14ac:dyDescent="0.25">
      <c r="B123" s="4" t="s">
        <v>1496</v>
      </c>
      <c r="C123" s="4" t="s">
        <v>1662</v>
      </c>
      <c r="D123" s="4" t="s">
        <v>1497</v>
      </c>
      <c r="E123" s="4" t="s">
        <v>1508</v>
      </c>
    </row>
    <row r="124" spans="2:6" x14ac:dyDescent="0.25">
      <c r="B124" s="4" t="s">
        <v>1496</v>
      </c>
      <c r="C124" s="4" t="s">
        <v>1663</v>
      </c>
      <c r="D124" s="4" t="s">
        <v>1499</v>
      </c>
      <c r="E124" s="7" t="s">
        <v>1617</v>
      </c>
      <c r="F124" s="4" t="s">
        <v>2039</v>
      </c>
    </row>
    <row r="125" spans="2:6" x14ac:dyDescent="0.25">
      <c r="B125" s="4" t="s">
        <v>1496</v>
      </c>
      <c r="C125" s="4" t="s">
        <v>1664</v>
      </c>
      <c r="D125" s="4" t="s">
        <v>1497</v>
      </c>
      <c r="E125" s="4" t="s">
        <v>1508</v>
      </c>
    </row>
    <row r="126" spans="2:6" x14ac:dyDescent="0.25">
      <c r="B126" s="4" t="s">
        <v>1496</v>
      </c>
      <c r="C126" s="4" t="s">
        <v>1665</v>
      </c>
      <c r="D126" s="4" t="s">
        <v>1497</v>
      </c>
      <c r="E126" s="4" t="s">
        <v>1509</v>
      </c>
    </row>
    <row r="127" spans="2:6" x14ac:dyDescent="0.25">
      <c r="B127" s="4" t="s">
        <v>1496</v>
      </c>
      <c r="C127" s="4" t="s">
        <v>1666</v>
      </c>
      <c r="D127" s="4" t="s">
        <v>1499</v>
      </c>
      <c r="E127" s="7" t="s">
        <v>1667</v>
      </c>
    </row>
    <row r="128" spans="2:6" x14ac:dyDescent="0.25">
      <c r="B128" s="4" t="s">
        <v>1496</v>
      </c>
      <c r="C128" s="4" t="s">
        <v>1668</v>
      </c>
      <c r="D128" s="4" t="s">
        <v>1497</v>
      </c>
      <c r="E128" s="4" t="s">
        <v>1509</v>
      </c>
    </row>
    <row r="129" spans="2:5" x14ac:dyDescent="0.25">
      <c r="B129" s="4" t="s">
        <v>1496</v>
      </c>
      <c r="C129" s="4" t="s">
        <v>1669</v>
      </c>
      <c r="D129" s="4" t="s">
        <v>1499</v>
      </c>
      <c r="E129" s="4" t="s">
        <v>1667</v>
      </c>
    </row>
    <row r="130" spans="2:5" x14ac:dyDescent="0.25">
      <c r="B130" s="4" t="s">
        <v>1496</v>
      </c>
      <c r="C130" s="4" t="s">
        <v>1670</v>
      </c>
      <c r="D130" s="4" t="s">
        <v>1497</v>
      </c>
      <c r="E130" s="4" t="s">
        <v>1509</v>
      </c>
    </row>
    <row r="131" spans="2:5" x14ac:dyDescent="0.25">
      <c r="B131" s="4" t="s">
        <v>1496</v>
      </c>
      <c r="C131" s="4" t="s">
        <v>1671</v>
      </c>
      <c r="D131" s="4" t="s">
        <v>1499</v>
      </c>
      <c r="E131" s="4" t="s">
        <v>1667</v>
      </c>
    </row>
    <row r="132" spans="2:5" x14ac:dyDescent="0.25">
      <c r="B132" s="4" t="s">
        <v>1496</v>
      </c>
      <c r="C132" s="4" t="s">
        <v>1672</v>
      </c>
      <c r="D132" s="4" t="s">
        <v>1499</v>
      </c>
      <c r="E132" s="4" t="s">
        <v>1667</v>
      </c>
    </row>
    <row r="133" spans="2:5" x14ac:dyDescent="0.25">
      <c r="B133" s="4" t="s">
        <v>1496</v>
      </c>
      <c r="C133" s="4" t="s">
        <v>1673</v>
      </c>
      <c r="D133" s="4" t="s">
        <v>1497</v>
      </c>
      <c r="E133" s="4" t="s">
        <v>1509</v>
      </c>
    </row>
    <row r="134" spans="2:5" x14ac:dyDescent="0.25">
      <c r="B134" s="4" t="s">
        <v>1496</v>
      </c>
      <c r="C134" s="4" t="s">
        <v>1674</v>
      </c>
      <c r="D134" s="4" t="s">
        <v>1499</v>
      </c>
      <c r="E134" s="4" t="s">
        <v>1667</v>
      </c>
    </row>
    <row r="135" spans="2:5" x14ac:dyDescent="0.25">
      <c r="B135" s="4" t="s">
        <v>1496</v>
      </c>
      <c r="C135" s="4" t="s">
        <v>1675</v>
      </c>
      <c r="D135" s="4" t="s">
        <v>1499</v>
      </c>
      <c r="E135" s="4" t="s">
        <v>1667</v>
      </c>
    </row>
    <row r="136" spans="2:5" x14ac:dyDescent="0.25">
      <c r="B136" s="4" t="s">
        <v>1496</v>
      </c>
      <c r="C136" s="4" t="s">
        <v>1676</v>
      </c>
      <c r="D136" s="4" t="s">
        <v>1497</v>
      </c>
      <c r="E136" s="4" t="s">
        <v>1509</v>
      </c>
    </row>
    <row r="137" spans="2:5" x14ac:dyDescent="0.25">
      <c r="B137" s="4" t="s">
        <v>1496</v>
      </c>
      <c r="C137" s="4" t="s">
        <v>1677</v>
      </c>
      <c r="D137" s="4" t="s">
        <v>1497</v>
      </c>
      <c r="E137" s="4" t="s">
        <v>1509</v>
      </c>
    </row>
    <row r="138" spans="2:5" x14ac:dyDescent="0.25">
      <c r="B138" s="4" t="s">
        <v>1496</v>
      </c>
      <c r="C138" s="4" t="s">
        <v>1678</v>
      </c>
      <c r="D138" s="4" t="s">
        <v>1497</v>
      </c>
      <c r="E138" s="4" t="s">
        <v>1509</v>
      </c>
    </row>
    <row r="139" spans="2:5" x14ac:dyDescent="0.25">
      <c r="B139" s="4" t="s">
        <v>1496</v>
      </c>
      <c r="C139" s="4" t="s">
        <v>1679</v>
      </c>
      <c r="D139" s="4" t="s">
        <v>1497</v>
      </c>
      <c r="E139" s="4" t="s">
        <v>1509</v>
      </c>
    </row>
    <row r="140" spans="2:5" x14ac:dyDescent="0.25">
      <c r="B140" s="4" t="s">
        <v>1496</v>
      </c>
      <c r="C140" s="4" t="s">
        <v>1680</v>
      </c>
      <c r="D140" s="4" t="s">
        <v>1497</v>
      </c>
      <c r="E140" s="4" t="s">
        <v>1509</v>
      </c>
    </row>
    <row r="141" spans="2:5" x14ac:dyDescent="0.25">
      <c r="B141" s="4" t="s">
        <v>1496</v>
      </c>
      <c r="C141" s="4" t="s">
        <v>1681</v>
      </c>
      <c r="D141" s="4" t="s">
        <v>1499</v>
      </c>
      <c r="E141" s="4" t="s">
        <v>1667</v>
      </c>
    </row>
    <row r="142" spans="2:5" x14ac:dyDescent="0.25">
      <c r="B142" s="4" t="s">
        <v>1496</v>
      </c>
      <c r="C142" s="4" t="s">
        <v>1682</v>
      </c>
      <c r="D142" s="4" t="s">
        <v>1497</v>
      </c>
      <c r="E142" s="4" t="s">
        <v>1510</v>
      </c>
    </row>
    <row r="143" spans="2:5" x14ac:dyDescent="0.25">
      <c r="B143" s="4" t="s">
        <v>1496</v>
      </c>
      <c r="C143" s="4" t="s">
        <v>1683</v>
      </c>
      <c r="D143" s="4" t="s">
        <v>1499</v>
      </c>
      <c r="E143" s="4" t="s">
        <v>1646</v>
      </c>
    </row>
    <row r="144" spans="2:5" x14ac:dyDescent="0.25">
      <c r="B144" s="4" t="s">
        <v>1496</v>
      </c>
      <c r="C144" s="4" t="s">
        <v>1684</v>
      </c>
      <c r="D144" s="4" t="s">
        <v>1497</v>
      </c>
      <c r="E144" s="4" t="s">
        <v>1510</v>
      </c>
    </row>
    <row r="145" spans="2:5" x14ac:dyDescent="0.25">
      <c r="B145" s="4" t="s">
        <v>1496</v>
      </c>
      <c r="C145" s="4" t="s">
        <v>1685</v>
      </c>
      <c r="D145" s="4" t="s">
        <v>1497</v>
      </c>
      <c r="E145" s="4" t="s">
        <v>1510</v>
      </c>
    </row>
    <row r="146" spans="2:5" x14ac:dyDescent="0.25">
      <c r="B146" s="4" t="s">
        <v>1496</v>
      </c>
      <c r="C146" s="4" t="s">
        <v>1686</v>
      </c>
      <c r="D146" s="4" t="s">
        <v>1497</v>
      </c>
      <c r="E146" s="4" t="s">
        <v>1510</v>
      </c>
    </row>
    <row r="147" spans="2:5" x14ac:dyDescent="0.25">
      <c r="B147" s="4" t="s">
        <v>1496</v>
      </c>
      <c r="C147" s="4" t="s">
        <v>1687</v>
      </c>
      <c r="D147" s="4" t="s">
        <v>1497</v>
      </c>
      <c r="E147" s="4" t="s">
        <v>1510</v>
      </c>
    </row>
    <row r="148" spans="2:5" x14ac:dyDescent="0.25">
      <c r="B148" s="4" t="s">
        <v>1496</v>
      </c>
      <c r="C148" s="4" t="s">
        <v>1688</v>
      </c>
      <c r="D148" s="4" t="s">
        <v>1497</v>
      </c>
      <c r="E148" s="4" t="s">
        <v>1510</v>
      </c>
    </row>
    <row r="149" spans="2:5" x14ac:dyDescent="0.25">
      <c r="B149" s="4" t="s">
        <v>1496</v>
      </c>
      <c r="C149" s="4" t="s">
        <v>1689</v>
      </c>
      <c r="D149" s="4" t="s">
        <v>1497</v>
      </c>
      <c r="E149" s="4" t="s">
        <v>1510</v>
      </c>
    </row>
    <row r="150" spans="2:5" x14ac:dyDescent="0.25">
      <c r="B150" s="4" t="s">
        <v>1496</v>
      </c>
      <c r="C150" s="4" t="s">
        <v>1690</v>
      </c>
      <c r="D150" s="4" t="s">
        <v>1499</v>
      </c>
      <c r="E150" s="4" t="s">
        <v>1646</v>
      </c>
    </row>
    <row r="151" spans="2:5" x14ac:dyDescent="0.25">
      <c r="B151" s="4" t="s">
        <v>1496</v>
      </c>
      <c r="C151" s="4" t="s">
        <v>1691</v>
      </c>
      <c r="D151" s="4" t="s">
        <v>1497</v>
      </c>
      <c r="E151" s="4" t="s">
        <v>1510</v>
      </c>
    </row>
    <row r="152" spans="2:5" x14ac:dyDescent="0.25">
      <c r="B152" s="4" t="s">
        <v>1496</v>
      </c>
      <c r="C152" s="4" t="s">
        <v>1692</v>
      </c>
      <c r="D152" s="4" t="s">
        <v>1499</v>
      </c>
      <c r="E152" s="4" t="s">
        <v>1646</v>
      </c>
    </row>
    <row r="153" spans="2:5" x14ac:dyDescent="0.25">
      <c r="B153" s="4" t="s">
        <v>1496</v>
      </c>
      <c r="C153" s="4" t="s">
        <v>1693</v>
      </c>
      <c r="D153" s="4" t="s">
        <v>1499</v>
      </c>
      <c r="E153" s="4" t="s">
        <v>1646</v>
      </c>
    </row>
    <row r="154" spans="2:5" x14ac:dyDescent="0.25">
      <c r="B154" s="4" t="s">
        <v>1496</v>
      </c>
      <c r="C154" s="4" t="s">
        <v>1694</v>
      </c>
      <c r="D154" s="4" t="s">
        <v>1497</v>
      </c>
      <c r="E154" s="4" t="s">
        <v>1510</v>
      </c>
    </row>
    <row r="155" spans="2:5" x14ac:dyDescent="0.25">
      <c r="B155" s="4" t="s">
        <v>1496</v>
      </c>
      <c r="C155" s="4" t="s">
        <v>1695</v>
      </c>
      <c r="D155" s="4" t="s">
        <v>1499</v>
      </c>
      <c r="E155" s="4" t="s">
        <v>1646</v>
      </c>
    </row>
    <row r="156" spans="2:5" x14ac:dyDescent="0.25">
      <c r="B156" s="4" t="s">
        <v>1496</v>
      </c>
      <c r="C156" s="4" t="s">
        <v>1696</v>
      </c>
      <c r="D156" s="4" t="s">
        <v>1499</v>
      </c>
      <c r="E156" s="4" t="s">
        <v>1646</v>
      </c>
    </row>
    <row r="157" spans="2:5" x14ac:dyDescent="0.25">
      <c r="B157" s="4" t="s">
        <v>1496</v>
      </c>
      <c r="C157" s="4" t="s">
        <v>1697</v>
      </c>
      <c r="D157" s="4" t="s">
        <v>1497</v>
      </c>
      <c r="E157" s="4" t="s">
        <v>1510</v>
      </c>
    </row>
    <row r="158" spans="2:5" x14ac:dyDescent="0.25">
      <c r="B158" s="4" t="s">
        <v>1496</v>
      </c>
      <c r="C158" s="4" t="s">
        <v>1698</v>
      </c>
      <c r="D158" s="4" t="s">
        <v>1499</v>
      </c>
      <c r="E158" s="4" t="s">
        <v>1646</v>
      </c>
    </row>
    <row r="159" spans="2:5" x14ac:dyDescent="0.25">
      <c r="B159" s="4" t="s">
        <v>1496</v>
      </c>
      <c r="C159" s="4" t="s">
        <v>1699</v>
      </c>
      <c r="D159" s="4" t="s">
        <v>1499</v>
      </c>
      <c r="E159" s="4" t="s">
        <v>1646</v>
      </c>
    </row>
    <row r="160" spans="2:5" x14ac:dyDescent="0.25">
      <c r="B160" s="4" t="s">
        <v>1496</v>
      </c>
      <c r="C160" s="4" t="s">
        <v>1700</v>
      </c>
      <c r="D160" s="4" t="s">
        <v>1497</v>
      </c>
      <c r="E160" s="4" t="s">
        <v>1510</v>
      </c>
    </row>
    <row r="161" spans="2:5" x14ac:dyDescent="0.25">
      <c r="B161" s="4" t="s">
        <v>1496</v>
      </c>
      <c r="C161" s="4" t="s">
        <v>1701</v>
      </c>
      <c r="D161" s="4" t="s">
        <v>1499</v>
      </c>
      <c r="E161" s="4" t="s">
        <v>1646</v>
      </c>
    </row>
    <row r="162" spans="2:5" x14ac:dyDescent="0.25">
      <c r="B162" s="4" t="s">
        <v>1496</v>
      </c>
      <c r="C162" s="4" t="s">
        <v>1702</v>
      </c>
      <c r="D162" s="4" t="s">
        <v>1499</v>
      </c>
      <c r="E162" s="4" t="s">
        <v>1646</v>
      </c>
    </row>
    <row r="163" spans="2:5" x14ac:dyDescent="0.25">
      <c r="B163" s="4" t="s">
        <v>1496</v>
      </c>
      <c r="C163" s="4" t="s">
        <v>1703</v>
      </c>
      <c r="D163" s="4" t="s">
        <v>1497</v>
      </c>
      <c r="E163" s="4" t="s">
        <v>1510</v>
      </c>
    </row>
    <row r="164" spans="2:5" x14ac:dyDescent="0.25">
      <c r="B164" s="4" t="s">
        <v>1496</v>
      </c>
      <c r="C164" s="4" t="s">
        <v>1704</v>
      </c>
      <c r="D164" s="4" t="s">
        <v>1499</v>
      </c>
      <c r="E164" s="4" t="s">
        <v>1646</v>
      </c>
    </row>
    <row r="165" spans="2:5" x14ac:dyDescent="0.25">
      <c r="B165" s="4" t="s">
        <v>1496</v>
      </c>
      <c r="C165" s="4" t="s">
        <v>1705</v>
      </c>
      <c r="D165" s="4" t="s">
        <v>1499</v>
      </c>
      <c r="E165" s="4" t="s">
        <v>1646</v>
      </c>
    </row>
    <row r="166" spans="2:5" x14ac:dyDescent="0.25">
      <c r="B166" s="4" t="s">
        <v>1496</v>
      </c>
      <c r="C166" s="4" t="s">
        <v>1706</v>
      </c>
      <c r="D166" s="4" t="s">
        <v>1497</v>
      </c>
      <c r="E166" s="4" t="s">
        <v>1510</v>
      </c>
    </row>
    <row r="167" spans="2:5" x14ac:dyDescent="0.25">
      <c r="B167" s="4" t="s">
        <v>1496</v>
      </c>
      <c r="C167" s="4" t="s">
        <v>1707</v>
      </c>
      <c r="D167" s="4" t="s">
        <v>1497</v>
      </c>
      <c r="E167" s="4" t="s">
        <v>1510</v>
      </c>
    </row>
    <row r="168" spans="2:5" x14ac:dyDescent="0.25">
      <c r="B168" s="4" t="s">
        <v>1496</v>
      </c>
      <c r="C168" s="4" t="s">
        <v>1708</v>
      </c>
      <c r="D168" s="4" t="s">
        <v>1497</v>
      </c>
      <c r="E168" s="4" t="s">
        <v>1510</v>
      </c>
    </row>
    <row r="169" spans="2:5" x14ac:dyDescent="0.25">
      <c r="B169" s="4" t="s">
        <v>1496</v>
      </c>
      <c r="C169" s="4" t="s">
        <v>1709</v>
      </c>
      <c r="D169" s="4" t="s">
        <v>1497</v>
      </c>
      <c r="E169" s="4" t="s">
        <v>1510</v>
      </c>
    </row>
    <row r="170" spans="2:5" x14ac:dyDescent="0.25">
      <c r="B170" s="4" t="s">
        <v>1496</v>
      </c>
      <c r="C170" s="4" t="s">
        <v>1710</v>
      </c>
      <c r="D170" s="4" t="s">
        <v>1497</v>
      </c>
      <c r="E170" s="4" t="s">
        <v>1510</v>
      </c>
    </row>
    <row r="171" spans="2:5" x14ac:dyDescent="0.25">
      <c r="B171" s="4" t="s">
        <v>1496</v>
      </c>
      <c r="C171" s="4" t="s">
        <v>1711</v>
      </c>
      <c r="D171" s="4" t="s">
        <v>1497</v>
      </c>
      <c r="E171" s="4" t="s">
        <v>1510</v>
      </c>
    </row>
    <row r="172" spans="2:5" x14ac:dyDescent="0.25">
      <c r="B172" s="4" t="s">
        <v>1496</v>
      </c>
      <c r="C172" s="4" t="s">
        <v>1712</v>
      </c>
      <c r="D172" s="4" t="s">
        <v>1499</v>
      </c>
      <c r="E172" s="4" t="s">
        <v>1646</v>
      </c>
    </row>
    <row r="173" spans="2:5" x14ac:dyDescent="0.25">
      <c r="B173" s="4" t="s">
        <v>1496</v>
      </c>
      <c r="C173" s="4" t="s">
        <v>1713</v>
      </c>
      <c r="D173" s="4" t="s">
        <v>1499</v>
      </c>
      <c r="E173" s="4" t="s">
        <v>1646</v>
      </c>
    </row>
    <row r="174" spans="2:5" x14ac:dyDescent="0.25">
      <c r="B174" s="4" t="s">
        <v>1496</v>
      </c>
      <c r="C174" s="4" t="s">
        <v>1714</v>
      </c>
      <c r="D174" s="4" t="s">
        <v>1497</v>
      </c>
      <c r="E174" s="4" t="s">
        <v>1510</v>
      </c>
    </row>
    <row r="175" spans="2:5" x14ac:dyDescent="0.25">
      <c r="B175" s="4" t="s">
        <v>1496</v>
      </c>
      <c r="C175" s="4" t="s">
        <v>1715</v>
      </c>
      <c r="D175" s="4" t="s">
        <v>1497</v>
      </c>
      <c r="E175" s="4" t="s">
        <v>1510</v>
      </c>
    </row>
    <row r="176" spans="2:5" x14ac:dyDescent="0.25">
      <c r="B176" s="4" t="s">
        <v>1496</v>
      </c>
      <c r="C176" s="4" t="s">
        <v>1716</v>
      </c>
      <c r="D176" s="4" t="s">
        <v>1497</v>
      </c>
      <c r="E176" s="4" t="s">
        <v>1510</v>
      </c>
    </row>
    <row r="177" spans="2:5" x14ac:dyDescent="0.25">
      <c r="B177" s="4" t="s">
        <v>1496</v>
      </c>
      <c r="C177" s="4" t="s">
        <v>1717</v>
      </c>
      <c r="D177" s="4" t="s">
        <v>1497</v>
      </c>
      <c r="E177" s="4" t="s">
        <v>1510</v>
      </c>
    </row>
    <row r="178" spans="2:5" x14ac:dyDescent="0.25">
      <c r="B178" s="4" t="s">
        <v>1496</v>
      </c>
      <c r="C178" s="4" t="s">
        <v>1718</v>
      </c>
      <c r="D178" s="4" t="s">
        <v>1499</v>
      </c>
      <c r="E178" s="4" t="s">
        <v>1646</v>
      </c>
    </row>
    <row r="179" spans="2:5" x14ac:dyDescent="0.25">
      <c r="B179" s="4" t="s">
        <v>1496</v>
      </c>
      <c r="C179" s="4" t="s">
        <v>1719</v>
      </c>
      <c r="D179" s="4" t="s">
        <v>1499</v>
      </c>
      <c r="E179" s="4" t="s">
        <v>1646</v>
      </c>
    </row>
    <row r="180" spans="2:5" x14ac:dyDescent="0.25">
      <c r="B180" s="4" t="s">
        <v>1496</v>
      </c>
      <c r="C180" s="4" t="s">
        <v>1720</v>
      </c>
      <c r="D180" s="4" t="s">
        <v>1497</v>
      </c>
      <c r="E180" s="4" t="s">
        <v>1510</v>
      </c>
    </row>
    <row r="181" spans="2:5" x14ac:dyDescent="0.25">
      <c r="B181" s="4" t="s">
        <v>1496</v>
      </c>
      <c r="C181" s="4" t="s">
        <v>1721</v>
      </c>
      <c r="D181" s="4" t="s">
        <v>1497</v>
      </c>
      <c r="E181" s="4" t="s">
        <v>1510</v>
      </c>
    </row>
    <row r="182" spans="2:5" x14ac:dyDescent="0.25">
      <c r="B182" s="4" t="s">
        <v>1496</v>
      </c>
      <c r="C182" s="4" t="s">
        <v>1722</v>
      </c>
      <c r="D182" s="4" t="s">
        <v>1497</v>
      </c>
      <c r="E182" s="4" t="s">
        <v>1510</v>
      </c>
    </row>
    <row r="183" spans="2:5" x14ac:dyDescent="0.25">
      <c r="B183" s="4" t="s">
        <v>1496</v>
      </c>
      <c r="C183" s="4" t="s">
        <v>1723</v>
      </c>
      <c r="D183" s="4" t="s">
        <v>1497</v>
      </c>
      <c r="E183" s="4" t="s">
        <v>1510</v>
      </c>
    </row>
    <row r="184" spans="2:5" x14ac:dyDescent="0.25">
      <c r="B184" s="4" t="s">
        <v>1496</v>
      </c>
      <c r="C184" s="4" t="s">
        <v>1724</v>
      </c>
      <c r="D184" s="4" t="s">
        <v>1499</v>
      </c>
      <c r="E184" s="4" t="s">
        <v>1646</v>
      </c>
    </row>
    <row r="185" spans="2:5" x14ac:dyDescent="0.25">
      <c r="B185" s="4" t="s">
        <v>1496</v>
      </c>
      <c r="C185" s="4" t="s">
        <v>1725</v>
      </c>
      <c r="D185" s="4" t="s">
        <v>1497</v>
      </c>
      <c r="E185" s="4" t="s">
        <v>1510</v>
      </c>
    </row>
    <row r="186" spans="2:5" x14ac:dyDescent="0.25">
      <c r="B186" s="4" t="s">
        <v>1496</v>
      </c>
      <c r="C186" s="4" t="s">
        <v>1726</v>
      </c>
      <c r="D186" s="4" t="s">
        <v>1499</v>
      </c>
      <c r="E186" s="4" t="s">
        <v>1646</v>
      </c>
    </row>
    <row r="187" spans="2:5" x14ac:dyDescent="0.25">
      <c r="B187" s="4" t="s">
        <v>1496</v>
      </c>
      <c r="C187" s="4" t="s">
        <v>1727</v>
      </c>
      <c r="D187" s="4" t="s">
        <v>1497</v>
      </c>
      <c r="E187" s="4" t="s">
        <v>1510</v>
      </c>
    </row>
    <row r="188" spans="2:5" x14ac:dyDescent="0.25">
      <c r="B188" s="4" t="s">
        <v>1496</v>
      </c>
      <c r="C188" s="4" t="s">
        <v>1728</v>
      </c>
      <c r="D188" s="4" t="s">
        <v>1499</v>
      </c>
      <c r="E188" s="4" t="s">
        <v>1646</v>
      </c>
    </row>
    <row r="189" spans="2:5" x14ac:dyDescent="0.25">
      <c r="B189" s="4" t="s">
        <v>1496</v>
      </c>
      <c r="C189" s="4" t="s">
        <v>1729</v>
      </c>
      <c r="D189" s="4" t="s">
        <v>1497</v>
      </c>
      <c r="E189" s="4" t="s">
        <v>1510</v>
      </c>
    </row>
    <row r="190" spans="2:5" x14ac:dyDescent="0.25">
      <c r="B190" s="4" t="s">
        <v>1496</v>
      </c>
      <c r="C190" s="4" t="s">
        <v>1730</v>
      </c>
      <c r="D190" s="4" t="s">
        <v>1499</v>
      </c>
      <c r="E190" s="4" t="s">
        <v>1646</v>
      </c>
    </row>
    <row r="191" spans="2:5" x14ac:dyDescent="0.25">
      <c r="B191" s="4" t="s">
        <v>1496</v>
      </c>
      <c r="C191" s="4" t="s">
        <v>1731</v>
      </c>
      <c r="D191" s="4" t="s">
        <v>1497</v>
      </c>
      <c r="E191" s="4" t="s">
        <v>1510</v>
      </c>
    </row>
    <row r="192" spans="2:5" x14ac:dyDescent="0.25">
      <c r="B192" s="4" t="s">
        <v>1496</v>
      </c>
      <c r="C192" s="4" t="s">
        <v>1732</v>
      </c>
      <c r="D192" s="4" t="s">
        <v>1499</v>
      </c>
      <c r="E192" s="4" t="s">
        <v>1646</v>
      </c>
    </row>
    <row r="193" spans="2:5" x14ac:dyDescent="0.25">
      <c r="B193" s="4" t="s">
        <v>1496</v>
      </c>
      <c r="C193" s="4" t="s">
        <v>1733</v>
      </c>
      <c r="D193" s="4" t="s">
        <v>1497</v>
      </c>
      <c r="E193" s="4" t="s">
        <v>1510</v>
      </c>
    </row>
    <row r="194" spans="2:5" x14ac:dyDescent="0.25">
      <c r="B194" s="4" t="s">
        <v>1496</v>
      </c>
      <c r="C194" s="4" t="s">
        <v>1734</v>
      </c>
      <c r="D194" s="4" t="s">
        <v>1499</v>
      </c>
      <c r="E194" s="4" t="s">
        <v>1646</v>
      </c>
    </row>
    <row r="195" spans="2:5" x14ac:dyDescent="0.25">
      <c r="B195" s="4" t="s">
        <v>1496</v>
      </c>
      <c r="C195" s="4" t="s">
        <v>1735</v>
      </c>
      <c r="D195" s="4" t="s">
        <v>1497</v>
      </c>
      <c r="E195" s="4" t="s">
        <v>1510</v>
      </c>
    </row>
    <row r="196" spans="2:5" x14ac:dyDescent="0.25">
      <c r="B196" s="4" t="s">
        <v>1496</v>
      </c>
      <c r="C196" s="4" t="s">
        <v>1736</v>
      </c>
      <c r="D196" s="4" t="s">
        <v>1499</v>
      </c>
      <c r="E196" s="4" t="s">
        <v>1646</v>
      </c>
    </row>
    <row r="197" spans="2:5" x14ac:dyDescent="0.25">
      <c r="B197" s="4" t="s">
        <v>1496</v>
      </c>
      <c r="C197" s="4" t="s">
        <v>1737</v>
      </c>
      <c r="D197" s="4" t="s">
        <v>1497</v>
      </c>
      <c r="E197" s="4" t="s">
        <v>1510</v>
      </c>
    </row>
    <row r="198" spans="2:5" x14ac:dyDescent="0.25">
      <c r="B198" s="4" t="s">
        <v>1496</v>
      </c>
      <c r="C198" s="4" t="s">
        <v>1738</v>
      </c>
      <c r="D198" s="4" t="s">
        <v>1499</v>
      </c>
      <c r="E198" s="4" t="s">
        <v>1646</v>
      </c>
    </row>
    <row r="199" spans="2:5" x14ac:dyDescent="0.25">
      <c r="B199" s="4" t="s">
        <v>1496</v>
      </c>
      <c r="C199" s="4" t="s">
        <v>1739</v>
      </c>
      <c r="D199" s="4" t="s">
        <v>1497</v>
      </c>
      <c r="E199" s="4" t="s">
        <v>1510</v>
      </c>
    </row>
    <row r="200" spans="2:5" x14ac:dyDescent="0.25">
      <c r="B200" s="4" t="s">
        <v>1496</v>
      </c>
      <c r="C200" s="4" t="s">
        <v>1740</v>
      </c>
      <c r="D200" s="4" t="s">
        <v>1499</v>
      </c>
      <c r="E200" s="4" t="s">
        <v>1646</v>
      </c>
    </row>
    <row r="201" spans="2:5" x14ac:dyDescent="0.25">
      <c r="B201" s="4" t="s">
        <v>1496</v>
      </c>
      <c r="C201" s="4" t="s">
        <v>1741</v>
      </c>
      <c r="D201" s="4" t="s">
        <v>1497</v>
      </c>
      <c r="E201" s="4" t="s">
        <v>1510</v>
      </c>
    </row>
    <row r="202" spans="2:5" x14ac:dyDescent="0.25">
      <c r="B202" s="4" t="s">
        <v>1496</v>
      </c>
      <c r="C202" s="4" t="s">
        <v>1742</v>
      </c>
      <c r="D202" s="4" t="s">
        <v>1499</v>
      </c>
      <c r="E202" s="4" t="s">
        <v>1646</v>
      </c>
    </row>
    <row r="203" spans="2:5" x14ac:dyDescent="0.25">
      <c r="B203" s="4" t="s">
        <v>1496</v>
      </c>
      <c r="C203" s="4" t="s">
        <v>1743</v>
      </c>
      <c r="D203" s="4" t="s">
        <v>1497</v>
      </c>
      <c r="E203" s="4" t="s">
        <v>1510</v>
      </c>
    </row>
    <row r="204" spans="2:5" x14ac:dyDescent="0.25">
      <c r="B204" s="4" t="s">
        <v>1496</v>
      </c>
      <c r="C204" s="4" t="s">
        <v>1744</v>
      </c>
      <c r="D204" s="4" t="s">
        <v>1499</v>
      </c>
      <c r="E204" s="4" t="s">
        <v>1646</v>
      </c>
    </row>
    <row r="205" spans="2:5" x14ac:dyDescent="0.25">
      <c r="B205" s="4" t="s">
        <v>1496</v>
      </c>
      <c r="C205" s="4" t="s">
        <v>1745</v>
      </c>
      <c r="D205" s="4" t="s">
        <v>1497</v>
      </c>
      <c r="E205" s="4" t="s">
        <v>1511</v>
      </c>
    </row>
    <row r="206" spans="2:5" x14ac:dyDescent="0.25">
      <c r="B206" s="4" t="s">
        <v>1496</v>
      </c>
      <c r="C206" s="4" t="s">
        <v>1746</v>
      </c>
      <c r="D206" s="4" t="s">
        <v>1497</v>
      </c>
      <c r="E206" s="4" t="s">
        <v>1511</v>
      </c>
    </row>
    <row r="207" spans="2:5" x14ac:dyDescent="0.25">
      <c r="B207" s="4" t="s">
        <v>1496</v>
      </c>
      <c r="C207" s="4" t="s">
        <v>1747</v>
      </c>
      <c r="D207" s="4" t="s">
        <v>1497</v>
      </c>
      <c r="E207" s="4" t="s">
        <v>1511</v>
      </c>
    </row>
    <row r="208" spans="2:5" x14ac:dyDescent="0.25">
      <c r="B208" s="4" t="s">
        <v>1496</v>
      </c>
      <c r="C208" s="4" t="s">
        <v>1748</v>
      </c>
      <c r="D208" s="4" t="s">
        <v>1497</v>
      </c>
      <c r="E208" s="4" t="s">
        <v>1511</v>
      </c>
    </row>
    <row r="209" spans="2:5" x14ac:dyDescent="0.25">
      <c r="B209" s="4" t="s">
        <v>1496</v>
      </c>
      <c r="C209" s="4" t="s">
        <v>1749</v>
      </c>
      <c r="D209" s="4" t="s">
        <v>1497</v>
      </c>
      <c r="E209" s="4" t="s">
        <v>1511</v>
      </c>
    </row>
    <row r="210" spans="2:5" x14ac:dyDescent="0.25">
      <c r="B210" s="4" t="s">
        <v>1496</v>
      </c>
      <c r="C210" s="4" t="s">
        <v>1750</v>
      </c>
      <c r="D210" s="4" t="s">
        <v>1497</v>
      </c>
      <c r="E210" s="4" t="s">
        <v>1511</v>
      </c>
    </row>
    <row r="211" spans="2:5" x14ac:dyDescent="0.25">
      <c r="B211" s="4" t="s">
        <v>1496</v>
      </c>
      <c r="C211" s="4" t="s">
        <v>1751</v>
      </c>
      <c r="D211" s="4" t="s">
        <v>1497</v>
      </c>
      <c r="E211" s="4" t="s">
        <v>1511</v>
      </c>
    </row>
    <row r="212" spans="2:5" x14ac:dyDescent="0.25">
      <c r="B212" s="4" t="s">
        <v>1496</v>
      </c>
      <c r="C212" s="4" t="s">
        <v>1752</v>
      </c>
      <c r="D212" s="4" t="s">
        <v>1497</v>
      </c>
      <c r="E212" s="4" t="s">
        <v>1511</v>
      </c>
    </row>
    <row r="213" spans="2:5" x14ac:dyDescent="0.25">
      <c r="B213" s="4" t="s">
        <v>1496</v>
      </c>
      <c r="C213" s="4" t="s">
        <v>1753</v>
      </c>
      <c r="D213" s="4" t="s">
        <v>1497</v>
      </c>
      <c r="E213" s="4" t="s">
        <v>1511</v>
      </c>
    </row>
    <row r="214" spans="2:5" x14ac:dyDescent="0.25">
      <c r="B214" s="4" t="s">
        <v>1496</v>
      </c>
      <c r="C214" s="4" t="s">
        <v>1754</v>
      </c>
      <c r="D214" s="4" t="s">
        <v>1497</v>
      </c>
      <c r="E214" s="4" t="s">
        <v>1511</v>
      </c>
    </row>
    <row r="215" spans="2:5" x14ac:dyDescent="0.25">
      <c r="B215" s="4" t="s">
        <v>1496</v>
      </c>
      <c r="C215" s="4" t="s">
        <v>1755</v>
      </c>
      <c r="D215" s="4" t="s">
        <v>1497</v>
      </c>
      <c r="E215" s="4" t="s">
        <v>1511</v>
      </c>
    </row>
    <row r="216" spans="2:5" x14ac:dyDescent="0.25">
      <c r="B216" s="4" t="s">
        <v>1496</v>
      </c>
      <c r="C216" s="4" t="s">
        <v>1756</v>
      </c>
      <c r="D216" s="4" t="s">
        <v>1497</v>
      </c>
      <c r="E216" s="4" t="s">
        <v>1512</v>
      </c>
    </row>
    <row r="217" spans="2:5" x14ac:dyDescent="0.25">
      <c r="B217" s="4" t="s">
        <v>1496</v>
      </c>
      <c r="C217" s="4" t="s">
        <v>1757</v>
      </c>
      <c r="D217" s="4" t="s">
        <v>1497</v>
      </c>
      <c r="E217" s="4" t="s">
        <v>1512</v>
      </c>
    </row>
    <row r="218" spans="2:5" x14ac:dyDescent="0.25">
      <c r="B218" s="4" t="s">
        <v>1496</v>
      </c>
      <c r="C218" s="4" t="s">
        <v>1758</v>
      </c>
      <c r="D218" s="4" t="s">
        <v>1497</v>
      </c>
      <c r="E218" s="4" t="s">
        <v>1512</v>
      </c>
    </row>
    <row r="219" spans="2:5" x14ac:dyDescent="0.25">
      <c r="B219" s="4" t="s">
        <v>1496</v>
      </c>
      <c r="C219" s="4" t="s">
        <v>1759</v>
      </c>
      <c r="D219" s="4" t="s">
        <v>1497</v>
      </c>
      <c r="E219" s="4" t="s">
        <v>1512</v>
      </c>
    </row>
    <row r="220" spans="2:5" x14ac:dyDescent="0.25">
      <c r="B220" s="4" t="s">
        <v>1496</v>
      </c>
      <c r="C220" s="4" t="s">
        <v>1760</v>
      </c>
      <c r="D220" s="4" t="s">
        <v>1497</v>
      </c>
      <c r="E220" s="4" t="s">
        <v>1512</v>
      </c>
    </row>
    <row r="221" spans="2:5" x14ac:dyDescent="0.25">
      <c r="B221" s="4" t="s">
        <v>1496</v>
      </c>
      <c r="C221" s="4" t="s">
        <v>1761</v>
      </c>
      <c r="D221" s="4" t="s">
        <v>1497</v>
      </c>
      <c r="E221" s="4" t="s">
        <v>1512</v>
      </c>
    </row>
    <row r="222" spans="2:5" x14ac:dyDescent="0.25">
      <c r="B222" s="4" t="s">
        <v>1496</v>
      </c>
      <c r="C222" s="4" t="s">
        <v>1762</v>
      </c>
      <c r="D222" s="4" t="s">
        <v>1497</v>
      </c>
      <c r="E222" s="4" t="s">
        <v>1512</v>
      </c>
    </row>
    <row r="223" spans="2:5" x14ac:dyDescent="0.25">
      <c r="B223" s="4" t="s">
        <v>1496</v>
      </c>
      <c r="C223" s="4" t="s">
        <v>1763</v>
      </c>
      <c r="D223" s="4" t="s">
        <v>1497</v>
      </c>
      <c r="E223" s="4" t="s">
        <v>1512</v>
      </c>
    </row>
    <row r="224" spans="2:5" x14ac:dyDescent="0.25">
      <c r="B224" s="4" t="s">
        <v>1496</v>
      </c>
      <c r="C224" s="4" t="s">
        <v>1764</v>
      </c>
      <c r="D224" s="4" t="s">
        <v>1497</v>
      </c>
      <c r="E224" s="4" t="s">
        <v>1512</v>
      </c>
    </row>
    <row r="225" spans="2:5" x14ac:dyDescent="0.25">
      <c r="B225" s="4" t="s">
        <v>1496</v>
      </c>
      <c r="C225" s="4" t="s">
        <v>1765</v>
      </c>
      <c r="D225" s="4" t="s">
        <v>1497</v>
      </c>
      <c r="E225" s="4" t="s">
        <v>1512</v>
      </c>
    </row>
    <row r="226" spans="2:5" x14ac:dyDescent="0.25">
      <c r="B226" s="4" t="s">
        <v>1496</v>
      </c>
      <c r="C226" s="4" t="s">
        <v>1766</v>
      </c>
      <c r="D226" s="4" t="s">
        <v>1497</v>
      </c>
      <c r="E226" s="4" t="s">
        <v>1512</v>
      </c>
    </row>
    <row r="227" spans="2:5" x14ac:dyDescent="0.25">
      <c r="B227" s="4" t="s">
        <v>1496</v>
      </c>
      <c r="C227" s="4" t="s">
        <v>1767</v>
      </c>
      <c r="D227" s="4" t="s">
        <v>1497</v>
      </c>
      <c r="E227" s="4" t="s">
        <v>1513</v>
      </c>
    </row>
    <row r="228" spans="2:5" x14ac:dyDescent="0.25">
      <c r="B228" s="4" t="s">
        <v>1496</v>
      </c>
      <c r="C228" s="4" t="s">
        <v>1768</v>
      </c>
      <c r="D228" s="4" t="s">
        <v>1497</v>
      </c>
      <c r="E228" s="4" t="s">
        <v>1513</v>
      </c>
    </row>
    <row r="229" spans="2:5" x14ac:dyDescent="0.25">
      <c r="B229" s="4" t="s">
        <v>1496</v>
      </c>
      <c r="C229" s="4" t="s">
        <v>1769</v>
      </c>
      <c r="D229" s="4" t="s">
        <v>1497</v>
      </c>
      <c r="E229" s="4" t="s">
        <v>1513</v>
      </c>
    </row>
    <row r="230" spans="2:5" x14ac:dyDescent="0.25">
      <c r="B230" s="4" t="s">
        <v>1496</v>
      </c>
      <c r="C230" s="4" t="s">
        <v>1770</v>
      </c>
      <c r="D230" s="4" t="s">
        <v>1499</v>
      </c>
      <c r="E230" s="5" t="s">
        <v>1771</v>
      </c>
    </row>
    <row r="231" spans="2:5" x14ac:dyDescent="0.25">
      <c r="B231" s="4" t="s">
        <v>1496</v>
      </c>
      <c r="C231" s="4" t="s">
        <v>1772</v>
      </c>
      <c r="D231" s="4" t="s">
        <v>1497</v>
      </c>
      <c r="E231" s="4" t="s">
        <v>1513</v>
      </c>
    </row>
    <row r="232" spans="2:5" x14ac:dyDescent="0.25">
      <c r="B232" s="4" t="s">
        <v>1496</v>
      </c>
      <c r="C232" s="4" t="s">
        <v>1773</v>
      </c>
      <c r="D232" s="4" t="s">
        <v>1499</v>
      </c>
      <c r="E232" s="4" t="s">
        <v>1771</v>
      </c>
    </row>
    <row r="233" spans="2:5" x14ac:dyDescent="0.25">
      <c r="B233" s="4" t="s">
        <v>1496</v>
      </c>
      <c r="C233" s="4" t="s">
        <v>1774</v>
      </c>
      <c r="D233" s="4" t="s">
        <v>1497</v>
      </c>
      <c r="E233" s="4" t="s">
        <v>1513</v>
      </c>
    </row>
    <row r="234" spans="2:5" x14ac:dyDescent="0.25">
      <c r="B234" s="4" t="s">
        <v>1496</v>
      </c>
      <c r="C234" s="4" t="s">
        <v>1775</v>
      </c>
      <c r="D234" s="4" t="s">
        <v>1499</v>
      </c>
      <c r="E234" s="4" t="s">
        <v>1771</v>
      </c>
    </row>
    <row r="235" spans="2:5" x14ac:dyDescent="0.25">
      <c r="B235" s="4" t="s">
        <v>1496</v>
      </c>
      <c r="C235" s="4" t="s">
        <v>1776</v>
      </c>
      <c r="D235" s="4" t="s">
        <v>1497</v>
      </c>
      <c r="E235" s="4" t="s">
        <v>1513</v>
      </c>
    </row>
    <row r="236" spans="2:5" x14ac:dyDescent="0.25">
      <c r="B236" s="4" t="s">
        <v>1496</v>
      </c>
      <c r="C236" s="4" t="s">
        <v>1777</v>
      </c>
      <c r="D236" s="4" t="s">
        <v>1499</v>
      </c>
      <c r="E236" s="4" t="s">
        <v>1771</v>
      </c>
    </row>
    <row r="237" spans="2:5" x14ac:dyDescent="0.25">
      <c r="B237" s="4" t="s">
        <v>1496</v>
      </c>
      <c r="C237" s="4" t="s">
        <v>1778</v>
      </c>
      <c r="D237" s="4" t="s">
        <v>1497</v>
      </c>
      <c r="E237" s="4" t="s">
        <v>1513</v>
      </c>
    </row>
    <row r="238" spans="2:5" x14ac:dyDescent="0.25">
      <c r="B238" s="4" t="s">
        <v>1496</v>
      </c>
      <c r="C238" s="4" t="s">
        <v>1779</v>
      </c>
      <c r="D238" s="4" t="s">
        <v>1499</v>
      </c>
      <c r="E238" s="4" t="s">
        <v>1771</v>
      </c>
    </row>
    <row r="239" spans="2:5" x14ac:dyDescent="0.25">
      <c r="B239" s="4" t="s">
        <v>1496</v>
      </c>
      <c r="C239" s="4" t="s">
        <v>1780</v>
      </c>
      <c r="D239" s="4" t="s">
        <v>1497</v>
      </c>
      <c r="E239" s="4" t="s">
        <v>1513</v>
      </c>
    </row>
    <row r="240" spans="2:5" x14ac:dyDescent="0.25">
      <c r="B240" s="4" t="s">
        <v>1496</v>
      </c>
      <c r="C240" s="4" t="s">
        <v>1781</v>
      </c>
      <c r="D240" s="4" t="s">
        <v>1499</v>
      </c>
      <c r="E240" s="4" t="s">
        <v>1771</v>
      </c>
    </row>
    <row r="241" spans="2:5" x14ac:dyDescent="0.25">
      <c r="B241" s="4" t="s">
        <v>1496</v>
      </c>
      <c r="C241" s="4" t="s">
        <v>1782</v>
      </c>
      <c r="D241" s="4" t="s">
        <v>1497</v>
      </c>
      <c r="E241" s="4" t="s">
        <v>1513</v>
      </c>
    </row>
    <row r="242" spans="2:5" x14ac:dyDescent="0.25">
      <c r="B242" s="4" t="s">
        <v>1496</v>
      </c>
      <c r="C242" s="4" t="s">
        <v>1783</v>
      </c>
      <c r="D242" s="4" t="s">
        <v>1499</v>
      </c>
      <c r="E242" s="4" t="s">
        <v>1771</v>
      </c>
    </row>
    <row r="243" spans="2:5" x14ac:dyDescent="0.25">
      <c r="B243" s="4" t="s">
        <v>1496</v>
      </c>
      <c r="C243" s="4" t="s">
        <v>1784</v>
      </c>
      <c r="D243" s="4" t="s">
        <v>1497</v>
      </c>
      <c r="E243" s="4" t="s">
        <v>1513</v>
      </c>
    </row>
    <row r="244" spans="2:5" x14ac:dyDescent="0.25">
      <c r="B244" s="4" t="s">
        <v>1496</v>
      </c>
      <c r="C244" s="4" t="s">
        <v>1785</v>
      </c>
      <c r="D244" s="4" t="s">
        <v>1499</v>
      </c>
      <c r="E244" s="4" t="s">
        <v>1771</v>
      </c>
    </row>
    <row r="245" spans="2:5" x14ac:dyDescent="0.25">
      <c r="B245" s="4" t="s">
        <v>1496</v>
      </c>
      <c r="C245" s="4" t="s">
        <v>1786</v>
      </c>
      <c r="D245" s="4" t="s">
        <v>1497</v>
      </c>
      <c r="E245" s="4" t="s">
        <v>1513</v>
      </c>
    </row>
    <row r="246" spans="2:5" x14ac:dyDescent="0.25">
      <c r="B246" s="4" t="s">
        <v>1496</v>
      </c>
      <c r="C246" s="4" t="s">
        <v>1787</v>
      </c>
      <c r="D246" s="4" t="s">
        <v>1497</v>
      </c>
      <c r="E246" s="4" t="s">
        <v>1513</v>
      </c>
    </row>
    <row r="247" spans="2:5" x14ac:dyDescent="0.25">
      <c r="B247" s="4" t="s">
        <v>1496</v>
      </c>
      <c r="C247" s="4" t="s">
        <v>1788</v>
      </c>
      <c r="D247" s="4" t="s">
        <v>1497</v>
      </c>
      <c r="E247" s="4" t="s">
        <v>1513</v>
      </c>
    </row>
    <row r="248" spans="2:5" x14ac:dyDescent="0.25">
      <c r="B248" s="4" t="s">
        <v>1496</v>
      </c>
      <c r="C248" s="4" t="s">
        <v>1789</v>
      </c>
      <c r="D248" s="4" t="s">
        <v>1497</v>
      </c>
      <c r="E248" s="4" t="s">
        <v>1513</v>
      </c>
    </row>
    <row r="249" spans="2:5" x14ac:dyDescent="0.25">
      <c r="B249" s="4" t="s">
        <v>1496</v>
      </c>
      <c r="C249" s="4" t="s">
        <v>1790</v>
      </c>
      <c r="D249" s="4" t="s">
        <v>1497</v>
      </c>
      <c r="E249" s="4" t="s">
        <v>1513</v>
      </c>
    </row>
    <row r="250" spans="2:5" x14ac:dyDescent="0.25">
      <c r="B250" s="4" t="s">
        <v>1496</v>
      </c>
      <c r="C250" s="4" t="s">
        <v>1791</v>
      </c>
      <c r="D250" s="4" t="s">
        <v>1497</v>
      </c>
      <c r="E250" s="4" t="s">
        <v>1513</v>
      </c>
    </row>
    <row r="251" spans="2:5" x14ac:dyDescent="0.25">
      <c r="B251" s="4" t="s">
        <v>1496</v>
      </c>
      <c r="C251" s="4" t="s">
        <v>1792</v>
      </c>
      <c r="D251" s="4" t="s">
        <v>1497</v>
      </c>
      <c r="E251" s="4" t="s">
        <v>1514</v>
      </c>
    </row>
    <row r="252" spans="2:5" x14ac:dyDescent="0.25">
      <c r="B252" s="4" t="s">
        <v>1496</v>
      </c>
      <c r="C252" s="4" t="s">
        <v>1793</v>
      </c>
      <c r="D252" s="4" t="s">
        <v>1499</v>
      </c>
      <c r="E252" s="4" t="s">
        <v>1612</v>
      </c>
    </row>
    <row r="253" spans="2:5" x14ac:dyDescent="0.25">
      <c r="B253" s="4" t="s">
        <v>1496</v>
      </c>
      <c r="C253" s="4" t="s">
        <v>1794</v>
      </c>
      <c r="D253" s="4" t="s">
        <v>1497</v>
      </c>
      <c r="E253" s="4" t="s">
        <v>1514</v>
      </c>
    </row>
    <row r="254" spans="2:5" x14ac:dyDescent="0.25">
      <c r="B254" s="4" t="s">
        <v>1496</v>
      </c>
      <c r="C254" s="4" t="s">
        <v>1795</v>
      </c>
      <c r="D254" s="4" t="s">
        <v>1499</v>
      </c>
      <c r="E254" s="5" t="s">
        <v>1612</v>
      </c>
    </row>
    <row r="255" spans="2:5" x14ac:dyDescent="0.25">
      <c r="B255" s="4" t="s">
        <v>1496</v>
      </c>
      <c r="C255" s="4" t="s">
        <v>1796</v>
      </c>
      <c r="D255" s="4" t="s">
        <v>1497</v>
      </c>
      <c r="E255" s="4" t="s">
        <v>1515</v>
      </c>
    </row>
    <row r="256" spans="2:5" x14ac:dyDescent="0.25">
      <c r="B256" s="4" t="s">
        <v>1496</v>
      </c>
      <c r="C256" s="4" t="s">
        <v>1797</v>
      </c>
      <c r="D256" s="4" t="s">
        <v>1497</v>
      </c>
      <c r="E256" s="4" t="s">
        <v>1515</v>
      </c>
    </row>
    <row r="257" spans="2:5" x14ac:dyDescent="0.25">
      <c r="B257" s="4" t="s">
        <v>1496</v>
      </c>
      <c r="C257" s="4" t="s">
        <v>1798</v>
      </c>
      <c r="D257" s="4" t="s">
        <v>1497</v>
      </c>
      <c r="E257" s="4" t="s">
        <v>1515</v>
      </c>
    </row>
    <row r="258" spans="2:5" x14ac:dyDescent="0.25">
      <c r="B258" s="4" t="s">
        <v>1496</v>
      </c>
      <c r="C258" s="4" t="s">
        <v>1799</v>
      </c>
      <c r="D258" s="4" t="s">
        <v>1497</v>
      </c>
      <c r="E258" s="4" t="s">
        <v>1515</v>
      </c>
    </row>
    <row r="259" spans="2:5" x14ac:dyDescent="0.25">
      <c r="B259" s="4" t="s">
        <v>1496</v>
      </c>
      <c r="C259" s="4" t="s">
        <v>1800</v>
      </c>
      <c r="D259" s="4" t="s">
        <v>1497</v>
      </c>
      <c r="E259" s="4" t="s">
        <v>1515</v>
      </c>
    </row>
    <row r="260" spans="2:5" x14ac:dyDescent="0.25">
      <c r="B260" s="4" t="s">
        <v>1496</v>
      </c>
      <c r="C260" s="4" t="s">
        <v>1801</v>
      </c>
      <c r="D260" s="4" t="s">
        <v>1497</v>
      </c>
      <c r="E260" s="4" t="s">
        <v>1515</v>
      </c>
    </row>
    <row r="261" spans="2:5" x14ac:dyDescent="0.25">
      <c r="B261" s="4" t="s">
        <v>1496</v>
      </c>
      <c r="C261" s="4" t="s">
        <v>1802</v>
      </c>
      <c r="D261" s="4" t="s">
        <v>1497</v>
      </c>
      <c r="E261" s="4" t="s">
        <v>1515</v>
      </c>
    </row>
    <row r="262" spans="2:5" x14ac:dyDescent="0.25">
      <c r="B262" s="4" t="s">
        <v>1496</v>
      </c>
      <c r="C262" s="4" t="s">
        <v>1803</v>
      </c>
      <c r="D262" s="4" t="s">
        <v>1497</v>
      </c>
      <c r="E262" s="4" t="s">
        <v>1516</v>
      </c>
    </row>
    <row r="263" spans="2:5" x14ac:dyDescent="0.25">
      <c r="B263" s="4" t="s">
        <v>1496</v>
      </c>
      <c r="C263" s="4" t="s">
        <v>1804</v>
      </c>
      <c r="D263" s="4" t="s">
        <v>1497</v>
      </c>
      <c r="E263" s="4" t="s">
        <v>1516</v>
      </c>
    </row>
    <row r="264" spans="2:5" x14ac:dyDescent="0.25">
      <c r="B264" s="4" t="s">
        <v>1496</v>
      </c>
      <c r="C264" s="4" t="s">
        <v>1805</v>
      </c>
      <c r="D264" s="4" t="s">
        <v>1497</v>
      </c>
      <c r="E264" s="4" t="s">
        <v>1516</v>
      </c>
    </row>
    <row r="265" spans="2:5" x14ac:dyDescent="0.25">
      <c r="B265" s="4" t="s">
        <v>1496</v>
      </c>
      <c r="C265" s="4" t="s">
        <v>1806</v>
      </c>
      <c r="D265" s="4" t="s">
        <v>1497</v>
      </c>
      <c r="E265" s="4" t="s">
        <v>1516</v>
      </c>
    </row>
    <row r="266" spans="2:5" x14ac:dyDescent="0.25">
      <c r="B266" s="4" t="s">
        <v>1496</v>
      </c>
      <c r="C266" s="4" t="s">
        <v>1807</v>
      </c>
      <c r="D266" s="4" t="s">
        <v>1497</v>
      </c>
      <c r="E266" s="4" t="s">
        <v>1516</v>
      </c>
    </row>
    <row r="267" spans="2:5" x14ac:dyDescent="0.25">
      <c r="B267" s="4" t="s">
        <v>1496</v>
      </c>
      <c r="C267" s="4" t="s">
        <v>1808</v>
      </c>
      <c r="D267" s="4" t="s">
        <v>1497</v>
      </c>
      <c r="E267" s="4" t="s">
        <v>1516</v>
      </c>
    </row>
    <row r="268" spans="2:5" x14ac:dyDescent="0.25">
      <c r="B268" s="4" t="s">
        <v>1496</v>
      </c>
      <c r="C268" s="4" t="s">
        <v>1809</v>
      </c>
      <c r="D268" s="4" t="s">
        <v>1497</v>
      </c>
      <c r="E268" s="4" t="s">
        <v>1516</v>
      </c>
    </row>
    <row r="269" spans="2:5" x14ac:dyDescent="0.25">
      <c r="B269" s="4" t="s">
        <v>1496</v>
      </c>
      <c r="C269" s="4" t="s">
        <v>1810</v>
      </c>
      <c r="D269" s="4" t="s">
        <v>1497</v>
      </c>
      <c r="E269" s="4" t="s">
        <v>1516</v>
      </c>
    </row>
    <row r="270" spans="2:5" x14ac:dyDescent="0.25">
      <c r="B270" s="4" t="s">
        <v>1496</v>
      </c>
      <c r="C270" s="4" t="s">
        <v>1811</v>
      </c>
      <c r="D270" s="4" t="s">
        <v>1497</v>
      </c>
      <c r="E270" s="4" t="s">
        <v>1516</v>
      </c>
    </row>
    <row r="271" spans="2:5" x14ac:dyDescent="0.25">
      <c r="B271" s="4" t="s">
        <v>1496</v>
      </c>
      <c r="C271" s="4" t="s">
        <v>1812</v>
      </c>
      <c r="D271" s="4" t="s">
        <v>1497</v>
      </c>
      <c r="E271" s="4" t="s">
        <v>1516</v>
      </c>
    </row>
    <row r="272" spans="2:5" x14ac:dyDescent="0.25">
      <c r="B272" s="4" t="s">
        <v>1496</v>
      </c>
      <c r="C272" s="4" t="s">
        <v>1813</v>
      </c>
      <c r="D272" s="4" t="s">
        <v>1497</v>
      </c>
      <c r="E272" s="4" t="s">
        <v>1516</v>
      </c>
    </row>
    <row r="273" spans="2:5" x14ac:dyDescent="0.25">
      <c r="B273" s="4" t="s">
        <v>1496</v>
      </c>
      <c r="C273" s="4" t="s">
        <v>1814</v>
      </c>
      <c r="D273" s="4" t="s">
        <v>1497</v>
      </c>
      <c r="E273" s="4" t="s">
        <v>1517</v>
      </c>
    </row>
    <row r="274" spans="2:5" x14ac:dyDescent="0.25">
      <c r="B274" s="4" t="s">
        <v>1496</v>
      </c>
      <c r="C274" s="4" t="s">
        <v>1815</v>
      </c>
      <c r="D274" s="4" t="s">
        <v>1499</v>
      </c>
      <c r="E274" s="4" t="s">
        <v>1816</v>
      </c>
    </row>
    <row r="275" spans="2:5" x14ac:dyDescent="0.25">
      <c r="B275" s="4" t="s">
        <v>1496</v>
      </c>
      <c r="C275" s="4" t="s">
        <v>1817</v>
      </c>
      <c r="D275" s="4" t="s">
        <v>1497</v>
      </c>
      <c r="E275" s="4" t="s">
        <v>1517</v>
      </c>
    </row>
    <row r="276" spans="2:5" x14ac:dyDescent="0.25">
      <c r="B276" s="4" t="s">
        <v>1496</v>
      </c>
      <c r="C276" s="4" t="s">
        <v>1818</v>
      </c>
      <c r="D276" s="4" t="s">
        <v>1499</v>
      </c>
      <c r="E276" s="4" t="s">
        <v>1816</v>
      </c>
    </row>
    <row r="277" spans="2:5" x14ac:dyDescent="0.25">
      <c r="B277" s="4" t="s">
        <v>1496</v>
      </c>
      <c r="C277" s="4" t="s">
        <v>1819</v>
      </c>
      <c r="D277" s="4" t="s">
        <v>1497</v>
      </c>
      <c r="E277" s="4" t="s">
        <v>1517</v>
      </c>
    </row>
    <row r="278" spans="2:5" x14ac:dyDescent="0.25">
      <c r="B278" s="4" t="s">
        <v>1496</v>
      </c>
      <c r="C278" s="4" t="s">
        <v>1820</v>
      </c>
      <c r="D278" s="4" t="s">
        <v>1499</v>
      </c>
      <c r="E278" s="4" t="s">
        <v>1816</v>
      </c>
    </row>
    <row r="279" spans="2:5" x14ac:dyDescent="0.25">
      <c r="B279" s="4" t="s">
        <v>1496</v>
      </c>
      <c r="C279" s="4" t="s">
        <v>1821</v>
      </c>
      <c r="D279" s="4" t="s">
        <v>1497</v>
      </c>
      <c r="E279" s="4" t="s">
        <v>1517</v>
      </c>
    </row>
    <row r="280" spans="2:5" x14ac:dyDescent="0.25">
      <c r="B280" s="4" t="s">
        <v>1496</v>
      </c>
      <c r="C280" s="4" t="s">
        <v>1822</v>
      </c>
      <c r="D280" s="4" t="s">
        <v>1499</v>
      </c>
      <c r="E280" s="4" t="s">
        <v>1816</v>
      </c>
    </row>
    <row r="281" spans="2:5" x14ac:dyDescent="0.25">
      <c r="B281" s="4" t="s">
        <v>1496</v>
      </c>
      <c r="C281" s="4" t="s">
        <v>1823</v>
      </c>
      <c r="D281" s="4" t="s">
        <v>1497</v>
      </c>
      <c r="E281" s="4" t="s">
        <v>1517</v>
      </c>
    </row>
    <row r="282" spans="2:5" x14ac:dyDescent="0.25">
      <c r="B282" s="4" t="s">
        <v>1496</v>
      </c>
      <c r="C282" s="4" t="s">
        <v>1824</v>
      </c>
      <c r="D282" s="4" t="s">
        <v>1499</v>
      </c>
      <c r="E282" s="5" t="s">
        <v>1816</v>
      </c>
    </row>
    <row r="283" spans="2:5" x14ac:dyDescent="0.25">
      <c r="B283" s="4" t="s">
        <v>1496</v>
      </c>
      <c r="C283" s="4" t="s">
        <v>1825</v>
      </c>
      <c r="D283" s="4" t="s">
        <v>1497</v>
      </c>
      <c r="E283" s="4" t="s">
        <v>1517</v>
      </c>
    </row>
    <row r="284" spans="2:5" s="8" customFormat="1" x14ac:dyDescent="0.25">
      <c r="B284" s="8" t="s">
        <v>1496</v>
      </c>
      <c r="C284" s="8" t="s">
        <v>1826</v>
      </c>
      <c r="D284" s="8" t="s">
        <v>1499</v>
      </c>
      <c r="E284" s="8" t="s">
        <v>1827</v>
      </c>
    </row>
    <row r="285" spans="2:5" x14ac:dyDescent="0.25">
      <c r="B285" s="4" t="s">
        <v>1496</v>
      </c>
      <c r="C285" s="4" t="s">
        <v>1828</v>
      </c>
      <c r="D285" s="4" t="s">
        <v>1497</v>
      </c>
      <c r="E285" s="4" t="s">
        <v>1518</v>
      </c>
    </row>
    <row r="286" spans="2:5" x14ac:dyDescent="0.25">
      <c r="B286" s="4" t="s">
        <v>1496</v>
      </c>
      <c r="C286" s="4" t="s">
        <v>1829</v>
      </c>
      <c r="D286" s="4" t="s">
        <v>1499</v>
      </c>
      <c r="E286" s="4" t="s">
        <v>1830</v>
      </c>
    </row>
    <row r="287" spans="2:5" x14ac:dyDescent="0.25">
      <c r="B287" s="4" t="s">
        <v>1496</v>
      </c>
      <c r="C287" s="4" t="s">
        <v>1831</v>
      </c>
      <c r="D287" s="4" t="s">
        <v>1497</v>
      </c>
      <c r="E287" s="4" t="s">
        <v>1519</v>
      </c>
    </row>
    <row r="288" spans="2:5" x14ac:dyDescent="0.25">
      <c r="B288" s="4" t="s">
        <v>1496</v>
      </c>
      <c r="C288" s="4" t="s">
        <v>1832</v>
      </c>
      <c r="D288" s="4" t="s">
        <v>1499</v>
      </c>
      <c r="E288" s="4" t="s">
        <v>1578</v>
      </c>
    </row>
    <row r="289" spans="2:5" x14ac:dyDescent="0.25">
      <c r="B289" s="4" t="s">
        <v>1496</v>
      </c>
      <c r="C289" s="4" t="s">
        <v>1833</v>
      </c>
      <c r="D289" s="4" t="s">
        <v>1497</v>
      </c>
      <c r="E289" s="4" t="s">
        <v>1519</v>
      </c>
    </row>
    <row r="290" spans="2:5" x14ac:dyDescent="0.25">
      <c r="B290" s="4" t="s">
        <v>1496</v>
      </c>
      <c r="C290" s="4" t="s">
        <v>1834</v>
      </c>
      <c r="D290" s="4" t="s">
        <v>1499</v>
      </c>
      <c r="E290" s="4" t="s">
        <v>1578</v>
      </c>
    </row>
    <row r="291" spans="2:5" x14ac:dyDescent="0.25">
      <c r="B291" s="4" t="s">
        <v>1496</v>
      </c>
      <c r="C291" s="4" t="s">
        <v>1835</v>
      </c>
      <c r="D291" s="4" t="s">
        <v>1497</v>
      </c>
      <c r="E291" s="4" t="s">
        <v>1519</v>
      </c>
    </row>
    <row r="292" spans="2:5" x14ac:dyDescent="0.25">
      <c r="B292" s="4" t="s">
        <v>1496</v>
      </c>
      <c r="C292" s="4" t="s">
        <v>1836</v>
      </c>
      <c r="D292" s="4" t="s">
        <v>1499</v>
      </c>
      <c r="E292" s="4" t="s">
        <v>1578</v>
      </c>
    </row>
    <row r="293" spans="2:5" x14ac:dyDescent="0.25">
      <c r="B293" s="4" t="s">
        <v>1496</v>
      </c>
      <c r="C293" s="4" t="s">
        <v>1837</v>
      </c>
      <c r="D293" s="4" t="s">
        <v>1497</v>
      </c>
      <c r="E293" s="4" t="s">
        <v>1519</v>
      </c>
    </row>
    <row r="294" spans="2:5" x14ac:dyDescent="0.25">
      <c r="B294" s="4" t="s">
        <v>1496</v>
      </c>
      <c r="C294" s="4" t="s">
        <v>1838</v>
      </c>
      <c r="D294" s="4" t="s">
        <v>1499</v>
      </c>
      <c r="E294" s="4" t="s">
        <v>1578</v>
      </c>
    </row>
    <row r="295" spans="2:5" x14ac:dyDescent="0.25">
      <c r="B295" s="4" t="s">
        <v>1496</v>
      </c>
      <c r="C295" s="4" t="s">
        <v>1839</v>
      </c>
      <c r="D295" s="4" t="s">
        <v>1497</v>
      </c>
      <c r="E295" s="4" t="s">
        <v>1520</v>
      </c>
    </row>
    <row r="296" spans="2:5" x14ac:dyDescent="0.25">
      <c r="B296" s="4" t="s">
        <v>1496</v>
      </c>
      <c r="C296" s="4" t="s">
        <v>1840</v>
      </c>
      <c r="D296" s="4" t="s">
        <v>1499</v>
      </c>
      <c r="E296" s="4" t="s">
        <v>1827</v>
      </c>
    </row>
    <row r="297" spans="2:5" x14ac:dyDescent="0.25">
      <c r="B297" s="4" t="s">
        <v>1496</v>
      </c>
      <c r="C297" s="4" t="s">
        <v>1841</v>
      </c>
      <c r="D297" s="4" t="s">
        <v>1497</v>
      </c>
      <c r="E297" s="4" t="s">
        <v>1520</v>
      </c>
    </row>
    <row r="298" spans="2:5" x14ac:dyDescent="0.25">
      <c r="B298" s="4" t="s">
        <v>1496</v>
      </c>
      <c r="C298" s="4" t="s">
        <v>1842</v>
      </c>
      <c r="D298" s="4" t="s">
        <v>1499</v>
      </c>
      <c r="E298" s="4" t="s">
        <v>1827</v>
      </c>
    </row>
    <row r="299" spans="2:5" x14ac:dyDescent="0.25">
      <c r="B299" s="4" t="s">
        <v>1496</v>
      </c>
      <c r="C299" s="4" t="s">
        <v>1843</v>
      </c>
      <c r="D299" s="4" t="s">
        <v>1497</v>
      </c>
      <c r="E299" s="4" t="s">
        <v>1520</v>
      </c>
    </row>
    <row r="300" spans="2:5" x14ac:dyDescent="0.25">
      <c r="B300" s="4" t="s">
        <v>1496</v>
      </c>
      <c r="C300" s="4" t="s">
        <v>1844</v>
      </c>
      <c r="D300" s="4" t="s">
        <v>1497</v>
      </c>
      <c r="E300" s="4" t="s">
        <v>1520</v>
      </c>
    </row>
    <row r="301" spans="2:5" x14ac:dyDescent="0.25">
      <c r="B301" s="4" t="s">
        <v>1496</v>
      </c>
      <c r="C301" s="4" t="s">
        <v>1845</v>
      </c>
      <c r="D301" s="4" t="s">
        <v>1499</v>
      </c>
      <c r="E301" s="4" t="s">
        <v>1827</v>
      </c>
    </row>
    <row r="302" spans="2:5" x14ac:dyDescent="0.25">
      <c r="B302" s="4" t="s">
        <v>1496</v>
      </c>
      <c r="C302" s="4" t="s">
        <v>1846</v>
      </c>
      <c r="D302" s="4" t="s">
        <v>1499</v>
      </c>
      <c r="E302" s="4" t="s">
        <v>1827</v>
      </c>
    </row>
    <row r="303" spans="2:5" x14ac:dyDescent="0.25">
      <c r="B303" s="4" t="s">
        <v>1496</v>
      </c>
      <c r="C303" s="4" t="s">
        <v>1847</v>
      </c>
      <c r="D303" s="4" t="s">
        <v>1497</v>
      </c>
      <c r="E303" s="4" t="s">
        <v>1521</v>
      </c>
    </row>
    <row r="304" spans="2:5" x14ac:dyDescent="0.25">
      <c r="B304" s="4" t="s">
        <v>1496</v>
      </c>
      <c r="C304" s="4" t="s">
        <v>1848</v>
      </c>
      <c r="D304" s="4" t="s">
        <v>1499</v>
      </c>
      <c r="E304" s="4" t="s">
        <v>1612</v>
      </c>
    </row>
    <row r="305" spans="2:6" x14ac:dyDescent="0.25">
      <c r="B305" s="4" t="s">
        <v>1496</v>
      </c>
      <c r="C305" s="4" t="s">
        <v>1849</v>
      </c>
      <c r="D305" s="4" t="s">
        <v>1497</v>
      </c>
      <c r="E305" s="4" t="s">
        <v>1521</v>
      </c>
    </row>
    <row r="306" spans="2:6" x14ac:dyDescent="0.25">
      <c r="B306" s="4" t="s">
        <v>1496</v>
      </c>
      <c r="C306" s="4" t="s">
        <v>1850</v>
      </c>
      <c r="D306" s="4" t="s">
        <v>1499</v>
      </c>
      <c r="E306" s="5" t="s">
        <v>1612</v>
      </c>
    </row>
    <row r="307" spans="2:6" x14ac:dyDescent="0.25">
      <c r="B307" s="4" t="s">
        <v>1496</v>
      </c>
      <c r="C307" s="4" t="s">
        <v>1851</v>
      </c>
      <c r="D307" s="4" t="s">
        <v>1497</v>
      </c>
      <c r="E307" s="4" t="s">
        <v>1521</v>
      </c>
    </row>
    <row r="308" spans="2:6" s="8" customFormat="1" x14ac:dyDescent="0.25">
      <c r="B308" s="8" t="s">
        <v>1496</v>
      </c>
      <c r="C308" s="8" t="s">
        <v>1852</v>
      </c>
      <c r="D308" s="8" t="s">
        <v>1499</v>
      </c>
      <c r="E308" s="8" t="s">
        <v>1853</v>
      </c>
      <c r="F308" s="8" t="s">
        <v>2040</v>
      </c>
    </row>
    <row r="309" spans="2:6" x14ac:dyDescent="0.25">
      <c r="B309" s="4" t="s">
        <v>1496</v>
      </c>
      <c r="C309" s="4" t="s">
        <v>1854</v>
      </c>
      <c r="D309" s="4" t="s">
        <v>1497</v>
      </c>
      <c r="E309" s="4" t="s">
        <v>1521</v>
      </c>
    </row>
    <row r="310" spans="2:6" x14ac:dyDescent="0.25">
      <c r="B310" s="4" t="s">
        <v>1496</v>
      </c>
      <c r="C310" s="4" t="s">
        <v>1855</v>
      </c>
      <c r="D310" s="4" t="s">
        <v>1499</v>
      </c>
      <c r="E310" s="4" t="s">
        <v>1612</v>
      </c>
    </row>
    <row r="311" spans="2:6" x14ac:dyDescent="0.25">
      <c r="B311" s="4" t="s">
        <v>1496</v>
      </c>
      <c r="C311" s="4" t="s">
        <v>1856</v>
      </c>
      <c r="D311" s="4" t="s">
        <v>1497</v>
      </c>
      <c r="E311" s="5" t="s">
        <v>1521</v>
      </c>
    </row>
    <row r="312" spans="2:6" x14ac:dyDescent="0.25">
      <c r="B312" s="4" t="s">
        <v>1496</v>
      </c>
      <c r="C312" s="4" t="s">
        <v>1857</v>
      </c>
      <c r="D312" s="4" t="s">
        <v>1497</v>
      </c>
      <c r="E312" s="5" t="s">
        <v>1521</v>
      </c>
    </row>
    <row r="313" spans="2:6" x14ac:dyDescent="0.25">
      <c r="B313" s="4" t="s">
        <v>1496</v>
      </c>
      <c r="C313" s="4" t="s">
        <v>1858</v>
      </c>
      <c r="D313" s="4" t="s">
        <v>1497</v>
      </c>
      <c r="E313" s="5" t="s">
        <v>1521</v>
      </c>
    </row>
    <row r="314" spans="2:6" x14ac:dyDescent="0.25">
      <c r="B314" s="4" t="s">
        <v>1496</v>
      </c>
      <c r="C314" s="4" t="s">
        <v>1859</v>
      </c>
      <c r="D314" s="4" t="s">
        <v>1497</v>
      </c>
      <c r="E314" s="5" t="s">
        <v>1521</v>
      </c>
    </row>
    <row r="315" spans="2:6" x14ac:dyDescent="0.25">
      <c r="B315" s="4" t="s">
        <v>1496</v>
      </c>
      <c r="C315" s="4" t="s">
        <v>1860</v>
      </c>
      <c r="D315" s="4" t="s">
        <v>1497</v>
      </c>
      <c r="E315" s="5" t="s">
        <v>1521</v>
      </c>
    </row>
    <row r="316" spans="2:6" x14ac:dyDescent="0.25">
      <c r="B316" s="4" t="s">
        <v>1496</v>
      </c>
      <c r="C316" s="4" t="s">
        <v>1861</v>
      </c>
      <c r="D316" s="4" t="s">
        <v>1497</v>
      </c>
      <c r="E316" s="5" t="s">
        <v>1521</v>
      </c>
    </row>
    <row r="317" spans="2:6" x14ac:dyDescent="0.25">
      <c r="B317" s="4" t="s">
        <v>1496</v>
      </c>
      <c r="C317" s="4" t="s">
        <v>1862</v>
      </c>
      <c r="D317" s="4" t="s">
        <v>1499</v>
      </c>
      <c r="E317" s="5" t="s">
        <v>1853</v>
      </c>
    </row>
    <row r="318" spans="2:6" x14ac:dyDescent="0.25">
      <c r="B318" s="4" t="s">
        <v>1496</v>
      </c>
      <c r="C318" s="4" t="s">
        <v>1863</v>
      </c>
      <c r="D318" s="4" t="s">
        <v>1497</v>
      </c>
      <c r="E318" s="5" t="s">
        <v>1521</v>
      </c>
    </row>
    <row r="319" spans="2:6" x14ac:dyDescent="0.25">
      <c r="B319" s="4" t="s">
        <v>1496</v>
      </c>
      <c r="C319" s="4" t="s">
        <v>1864</v>
      </c>
      <c r="D319" s="4" t="s">
        <v>1499</v>
      </c>
      <c r="E319" s="5" t="s">
        <v>1853</v>
      </c>
    </row>
    <row r="320" spans="2:6" x14ac:dyDescent="0.25">
      <c r="B320" s="4" t="s">
        <v>1496</v>
      </c>
      <c r="C320" s="4" t="s">
        <v>1865</v>
      </c>
      <c r="D320" s="4" t="s">
        <v>1497</v>
      </c>
      <c r="E320" s="5" t="s">
        <v>1521</v>
      </c>
    </row>
    <row r="321" spans="2:5" x14ac:dyDescent="0.25">
      <c r="B321" s="4" t="s">
        <v>1496</v>
      </c>
      <c r="C321" s="4" t="s">
        <v>1866</v>
      </c>
      <c r="D321" s="4" t="s">
        <v>1499</v>
      </c>
      <c r="E321" s="5" t="s">
        <v>1853</v>
      </c>
    </row>
    <row r="322" spans="2:5" x14ac:dyDescent="0.25">
      <c r="B322" s="4" t="s">
        <v>1496</v>
      </c>
      <c r="C322" s="4" t="s">
        <v>1867</v>
      </c>
      <c r="D322" s="4" t="s">
        <v>1497</v>
      </c>
      <c r="E322" s="5" t="s">
        <v>1521</v>
      </c>
    </row>
    <row r="323" spans="2:5" x14ac:dyDescent="0.25">
      <c r="B323" s="4" t="s">
        <v>1496</v>
      </c>
      <c r="C323" s="4" t="s">
        <v>1868</v>
      </c>
      <c r="D323" s="4" t="s">
        <v>1499</v>
      </c>
      <c r="E323" s="5" t="s">
        <v>1853</v>
      </c>
    </row>
    <row r="324" spans="2:5" x14ac:dyDescent="0.25">
      <c r="B324" s="4" t="s">
        <v>1496</v>
      </c>
      <c r="C324" s="4" t="s">
        <v>1869</v>
      </c>
      <c r="D324" s="4" t="s">
        <v>1497</v>
      </c>
      <c r="E324" s="5" t="s">
        <v>1521</v>
      </c>
    </row>
    <row r="325" spans="2:5" x14ac:dyDescent="0.25">
      <c r="B325" s="4" t="s">
        <v>1496</v>
      </c>
      <c r="C325" s="4" t="s">
        <v>1870</v>
      </c>
      <c r="D325" s="4" t="s">
        <v>1499</v>
      </c>
      <c r="E325" s="5" t="s">
        <v>1853</v>
      </c>
    </row>
    <row r="326" spans="2:5" x14ac:dyDescent="0.25">
      <c r="B326" s="4" t="s">
        <v>1496</v>
      </c>
      <c r="C326" s="4" t="s">
        <v>1871</v>
      </c>
      <c r="D326" s="4" t="s">
        <v>1497</v>
      </c>
      <c r="E326" s="5" t="s">
        <v>1521</v>
      </c>
    </row>
    <row r="327" spans="2:5" x14ac:dyDescent="0.25">
      <c r="B327" s="4" t="s">
        <v>1496</v>
      </c>
      <c r="C327" s="4" t="s">
        <v>1872</v>
      </c>
      <c r="D327" s="4" t="s">
        <v>1499</v>
      </c>
      <c r="E327" s="5" t="s">
        <v>1853</v>
      </c>
    </row>
    <row r="328" spans="2:5" x14ac:dyDescent="0.25">
      <c r="B328" s="4" t="s">
        <v>1496</v>
      </c>
      <c r="C328" s="4" t="s">
        <v>1873</v>
      </c>
      <c r="D328" s="4" t="s">
        <v>1497</v>
      </c>
      <c r="E328" s="5" t="s">
        <v>1521</v>
      </c>
    </row>
    <row r="329" spans="2:5" x14ac:dyDescent="0.25">
      <c r="B329" s="4" t="s">
        <v>1496</v>
      </c>
      <c r="C329" s="4" t="s">
        <v>1874</v>
      </c>
      <c r="D329" s="4" t="s">
        <v>1499</v>
      </c>
      <c r="E329" s="5" t="s">
        <v>1853</v>
      </c>
    </row>
    <row r="330" spans="2:5" x14ac:dyDescent="0.25">
      <c r="B330" s="4" t="s">
        <v>1496</v>
      </c>
      <c r="C330" s="4" t="s">
        <v>1875</v>
      </c>
      <c r="D330" s="4" t="s">
        <v>1497</v>
      </c>
      <c r="E330" s="5" t="s">
        <v>1521</v>
      </c>
    </row>
    <row r="331" spans="2:5" x14ac:dyDescent="0.25">
      <c r="B331" s="4" t="s">
        <v>1496</v>
      </c>
      <c r="C331" s="4" t="s">
        <v>1876</v>
      </c>
      <c r="D331" s="4" t="s">
        <v>1499</v>
      </c>
      <c r="E331" s="5" t="s">
        <v>1853</v>
      </c>
    </row>
    <row r="332" spans="2:5" x14ac:dyDescent="0.25">
      <c r="B332" s="4" t="s">
        <v>1496</v>
      </c>
      <c r="C332" s="4" t="s">
        <v>1877</v>
      </c>
      <c r="D332" s="4" t="s">
        <v>1497</v>
      </c>
      <c r="E332" s="4" t="s">
        <v>1522</v>
      </c>
    </row>
    <row r="333" spans="2:5" x14ac:dyDescent="0.25">
      <c r="B333" s="4" t="s">
        <v>1496</v>
      </c>
      <c r="C333" s="4" t="s">
        <v>1878</v>
      </c>
      <c r="D333" s="4" t="s">
        <v>1499</v>
      </c>
      <c r="E333" s="4" t="s">
        <v>1879</v>
      </c>
    </row>
    <row r="334" spans="2:5" x14ac:dyDescent="0.25">
      <c r="B334" s="4" t="s">
        <v>1496</v>
      </c>
      <c r="C334" s="4" t="s">
        <v>1880</v>
      </c>
      <c r="D334" s="4" t="s">
        <v>1497</v>
      </c>
      <c r="E334" s="4" t="s">
        <v>1522</v>
      </c>
    </row>
    <row r="335" spans="2:5" x14ac:dyDescent="0.25">
      <c r="B335" s="4" t="s">
        <v>1496</v>
      </c>
      <c r="C335" s="4" t="s">
        <v>1881</v>
      </c>
      <c r="D335" s="4" t="s">
        <v>1499</v>
      </c>
      <c r="E335" s="7" t="s">
        <v>1879</v>
      </c>
    </row>
    <row r="336" spans="2:5" x14ac:dyDescent="0.25">
      <c r="B336" s="4" t="s">
        <v>1496</v>
      </c>
      <c r="C336" s="4" t="s">
        <v>1882</v>
      </c>
      <c r="D336" s="4" t="s">
        <v>1497</v>
      </c>
      <c r="E336" s="4" t="s">
        <v>1523</v>
      </c>
    </row>
    <row r="337" spans="2:5" x14ac:dyDescent="0.25">
      <c r="B337" s="4" t="s">
        <v>1496</v>
      </c>
      <c r="C337" s="4" t="s">
        <v>1883</v>
      </c>
      <c r="D337" s="4" t="s">
        <v>1497</v>
      </c>
      <c r="E337" s="4" t="s">
        <v>1523</v>
      </c>
    </row>
    <row r="338" spans="2:5" x14ac:dyDescent="0.25">
      <c r="B338" s="4" t="s">
        <v>1496</v>
      </c>
      <c r="C338" s="4" t="s">
        <v>1884</v>
      </c>
      <c r="D338" s="4" t="s">
        <v>1497</v>
      </c>
      <c r="E338" s="4" t="s">
        <v>1523</v>
      </c>
    </row>
    <row r="339" spans="2:5" x14ac:dyDescent="0.25">
      <c r="B339" s="4" t="s">
        <v>1496</v>
      </c>
      <c r="C339" s="4" t="s">
        <v>1885</v>
      </c>
      <c r="D339" s="4" t="s">
        <v>1497</v>
      </c>
      <c r="E339" s="4" t="s">
        <v>1523</v>
      </c>
    </row>
    <row r="340" spans="2:5" x14ac:dyDescent="0.25">
      <c r="B340" s="4" t="s">
        <v>1496</v>
      </c>
      <c r="C340" s="4" t="s">
        <v>1886</v>
      </c>
      <c r="D340" s="4" t="s">
        <v>1497</v>
      </c>
      <c r="E340" s="4" t="s">
        <v>1523</v>
      </c>
    </row>
    <row r="341" spans="2:5" x14ac:dyDescent="0.25">
      <c r="B341" s="4" t="s">
        <v>1496</v>
      </c>
      <c r="C341" s="4" t="s">
        <v>1887</v>
      </c>
      <c r="D341" s="4" t="s">
        <v>1497</v>
      </c>
      <c r="E341" s="4" t="s">
        <v>1523</v>
      </c>
    </row>
    <row r="342" spans="2:5" x14ac:dyDescent="0.25">
      <c r="B342" s="4" t="s">
        <v>1496</v>
      </c>
      <c r="C342" s="4" t="s">
        <v>1888</v>
      </c>
      <c r="D342" s="4" t="s">
        <v>1497</v>
      </c>
      <c r="E342" s="4" t="s">
        <v>1523</v>
      </c>
    </row>
    <row r="343" spans="2:5" x14ac:dyDescent="0.25">
      <c r="B343" s="4" t="s">
        <v>1496</v>
      </c>
      <c r="C343" s="4" t="s">
        <v>1889</v>
      </c>
      <c r="D343" s="4" t="s">
        <v>1497</v>
      </c>
      <c r="E343" s="4" t="s">
        <v>1523</v>
      </c>
    </row>
    <row r="344" spans="2:5" x14ac:dyDescent="0.25">
      <c r="B344" s="4" t="s">
        <v>1496</v>
      </c>
      <c r="C344" s="4" t="s">
        <v>1890</v>
      </c>
      <c r="D344" s="4" t="s">
        <v>1497</v>
      </c>
      <c r="E344" s="4" t="s">
        <v>1523</v>
      </c>
    </row>
    <row r="345" spans="2:5" x14ac:dyDescent="0.25">
      <c r="B345" s="4" t="s">
        <v>1496</v>
      </c>
      <c r="C345" s="4" t="s">
        <v>1891</v>
      </c>
      <c r="D345" s="4" t="s">
        <v>1497</v>
      </c>
      <c r="E345" s="4" t="s">
        <v>1523</v>
      </c>
    </row>
    <row r="346" spans="2:5" x14ac:dyDescent="0.25">
      <c r="B346" s="4" t="s">
        <v>1496</v>
      </c>
      <c r="C346" s="4" t="s">
        <v>1892</v>
      </c>
      <c r="D346" s="4" t="s">
        <v>1497</v>
      </c>
      <c r="E346" s="4" t="s">
        <v>1523</v>
      </c>
    </row>
    <row r="347" spans="2:5" x14ac:dyDescent="0.25">
      <c r="B347" s="4" t="s">
        <v>1496</v>
      </c>
      <c r="C347" s="4" t="s">
        <v>1893</v>
      </c>
      <c r="D347" s="4" t="s">
        <v>1497</v>
      </c>
      <c r="E347" s="4" t="s">
        <v>1523</v>
      </c>
    </row>
    <row r="348" spans="2:5" x14ac:dyDescent="0.25">
      <c r="B348" s="4" t="s">
        <v>1496</v>
      </c>
      <c r="C348" s="4" t="s">
        <v>1894</v>
      </c>
      <c r="D348" s="4" t="s">
        <v>1497</v>
      </c>
      <c r="E348" s="4" t="s">
        <v>1523</v>
      </c>
    </row>
    <row r="349" spans="2:5" x14ac:dyDescent="0.25">
      <c r="B349" s="4" t="s">
        <v>1496</v>
      </c>
      <c r="C349" s="4" t="s">
        <v>1895</v>
      </c>
      <c r="D349" s="4" t="s">
        <v>1497</v>
      </c>
      <c r="E349" s="4" t="s">
        <v>1523</v>
      </c>
    </row>
    <row r="350" spans="2:5" x14ac:dyDescent="0.25">
      <c r="B350" s="4" t="s">
        <v>1496</v>
      </c>
      <c r="C350" s="4" t="s">
        <v>1896</v>
      </c>
      <c r="D350" s="4" t="s">
        <v>1497</v>
      </c>
      <c r="E350" s="4" t="s">
        <v>1523</v>
      </c>
    </row>
    <row r="351" spans="2:5" x14ac:dyDescent="0.25">
      <c r="B351" s="4" t="s">
        <v>1496</v>
      </c>
      <c r="C351" s="4" t="s">
        <v>1897</v>
      </c>
      <c r="D351" s="4" t="s">
        <v>1497</v>
      </c>
      <c r="E351" s="4" t="s">
        <v>1523</v>
      </c>
    </row>
    <row r="352" spans="2:5" x14ac:dyDescent="0.25">
      <c r="B352" s="4" t="s">
        <v>1496</v>
      </c>
      <c r="C352" s="4" t="s">
        <v>1898</v>
      </c>
      <c r="D352" s="4" t="s">
        <v>1497</v>
      </c>
      <c r="E352" s="4" t="s">
        <v>1523</v>
      </c>
    </row>
    <row r="353" spans="2:5" x14ac:dyDescent="0.25">
      <c r="B353" s="4" t="s">
        <v>1496</v>
      </c>
      <c r="C353" s="4" t="s">
        <v>1899</v>
      </c>
      <c r="D353" s="4" t="s">
        <v>1497</v>
      </c>
      <c r="E353" s="4" t="s">
        <v>1523</v>
      </c>
    </row>
    <row r="354" spans="2:5" x14ac:dyDescent="0.25">
      <c r="B354" s="4" t="s">
        <v>1496</v>
      </c>
      <c r="C354" s="4" t="s">
        <v>1900</v>
      </c>
      <c r="D354" s="4" t="s">
        <v>1497</v>
      </c>
      <c r="E354" s="4" t="s">
        <v>1523</v>
      </c>
    </row>
    <row r="355" spans="2:5" x14ac:dyDescent="0.25">
      <c r="B355" s="4" t="s">
        <v>1496</v>
      </c>
      <c r="C355" s="4" t="s">
        <v>1901</v>
      </c>
      <c r="D355" s="4" t="s">
        <v>1497</v>
      </c>
      <c r="E355" s="4" t="s">
        <v>1523</v>
      </c>
    </row>
    <row r="356" spans="2:5" x14ac:dyDescent="0.25">
      <c r="B356" s="4" t="s">
        <v>1496</v>
      </c>
      <c r="C356" s="4" t="s">
        <v>1902</v>
      </c>
      <c r="D356" s="4" t="s">
        <v>1497</v>
      </c>
      <c r="E356" s="4" t="s">
        <v>1523</v>
      </c>
    </row>
    <row r="357" spans="2:5" x14ac:dyDescent="0.25">
      <c r="B357" s="4" t="s">
        <v>1496</v>
      </c>
      <c r="C357" s="4" t="s">
        <v>1903</v>
      </c>
      <c r="D357" s="4" t="s">
        <v>1497</v>
      </c>
      <c r="E357" s="4" t="s">
        <v>1523</v>
      </c>
    </row>
    <row r="358" spans="2:5" x14ac:dyDescent="0.25">
      <c r="B358" s="4" t="s">
        <v>1496</v>
      </c>
      <c r="C358" s="4" t="s">
        <v>1904</v>
      </c>
      <c r="D358" s="4" t="s">
        <v>1497</v>
      </c>
      <c r="E358" s="4" t="s">
        <v>1523</v>
      </c>
    </row>
    <row r="359" spans="2:5" x14ac:dyDescent="0.25">
      <c r="B359" s="4" t="s">
        <v>1496</v>
      </c>
      <c r="C359" s="4" t="s">
        <v>1905</v>
      </c>
      <c r="D359" s="4" t="s">
        <v>1497</v>
      </c>
      <c r="E359" s="4" t="s">
        <v>1523</v>
      </c>
    </row>
    <row r="360" spans="2:5" x14ac:dyDescent="0.25">
      <c r="B360" s="4" t="s">
        <v>1496</v>
      </c>
      <c r="C360" s="4" t="s">
        <v>1906</v>
      </c>
      <c r="D360" s="4" t="s">
        <v>1497</v>
      </c>
      <c r="E360" s="4" t="s">
        <v>1523</v>
      </c>
    </row>
    <row r="361" spans="2:5" x14ac:dyDescent="0.25">
      <c r="B361" s="4" t="s">
        <v>1496</v>
      </c>
      <c r="C361" s="4" t="s">
        <v>1907</v>
      </c>
      <c r="D361" s="4" t="s">
        <v>1497</v>
      </c>
      <c r="E361" s="4" t="s">
        <v>1523</v>
      </c>
    </row>
    <row r="362" spans="2:5" x14ac:dyDescent="0.25">
      <c r="B362" s="4" t="s">
        <v>1496</v>
      </c>
      <c r="C362" s="4" t="s">
        <v>1908</v>
      </c>
      <c r="D362" s="4" t="s">
        <v>1497</v>
      </c>
      <c r="E362" s="4" t="s">
        <v>1523</v>
      </c>
    </row>
    <row r="363" spans="2:5" x14ac:dyDescent="0.25">
      <c r="B363" s="4" t="s">
        <v>1496</v>
      </c>
      <c r="C363" s="4" t="s">
        <v>1909</v>
      </c>
      <c r="D363" s="4" t="s">
        <v>1497</v>
      </c>
      <c r="E363" s="4" t="s">
        <v>1523</v>
      </c>
    </row>
    <row r="364" spans="2:5" x14ac:dyDescent="0.25">
      <c r="B364" s="4" t="s">
        <v>1496</v>
      </c>
      <c r="C364" s="4" t="s">
        <v>1910</v>
      </c>
      <c r="D364" s="4" t="s">
        <v>1497</v>
      </c>
      <c r="E364" s="4" t="s">
        <v>1523</v>
      </c>
    </row>
    <row r="365" spans="2:5" x14ac:dyDescent="0.25">
      <c r="B365" s="4" t="s">
        <v>1496</v>
      </c>
      <c r="C365" s="4" t="s">
        <v>1911</v>
      </c>
      <c r="D365" s="4" t="s">
        <v>1497</v>
      </c>
      <c r="E365" s="4" t="s">
        <v>1523</v>
      </c>
    </row>
    <row r="366" spans="2:5" x14ac:dyDescent="0.25">
      <c r="B366" s="4" t="s">
        <v>1496</v>
      </c>
      <c r="C366" s="4" t="s">
        <v>1912</v>
      </c>
      <c r="D366" s="4" t="s">
        <v>1497</v>
      </c>
      <c r="E366" s="4" t="s">
        <v>1523</v>
      </c>
    </row>
    <row r="367" spans="2:5" x14ac:dyDescent="0.25">
      <c r="B367" s="4" t="s">
        <v>1496</v>
      </c>
      <c r="C367" s="4" t="s">
        <v>1913</v>
      </c>
      <c r="D367" s="4" t="s">
        <v>1497</v>
      </c>
      <c r="E367" s="4" t="s">
        <v>1523</v>
      </c>
    </row>
    <row r="368" spans="2:5" x14ac:dyDescent="0.25">
      <c r="B368" s="4" t="s">
        <v>1496</v>
      </c>
      <c r="C368" s="4" t="s">
        <v>1914</v>
      </c>
      <c r="D368" s="4" t="s">
        <v>1497</v>
      </c>
      <c r="E368" s="4" t="s">
        <v>1523</v>
      </c>
    </row>
    <row r="369" spans="2:6" x14ac:dyDescent="0.25">
      <c r="B369" s="4" t="s">
        <v>1496</v>
      </c>
      <c r="C369" s="4" t="s">
        <v>1915</v>
      </c>
      <c r="D369" s="4" t="s">
        <v>1497</v>
      </c>
      <c r="E369" s="4" t="s">
        <v>1524</v>
      </c>
    </row>
    <row r="370" spans="2:6" x14ac:dyDescent="0.25">
      <c r="B370" s="4" t="s">
        <v>1496</v>
      </c>
      <c r="C370" s="4" t="s">
        <v>1916</v>
      </c>
      <c r="D370" s="4" t="s">
        <v>1499</v>
      </c>
      <c r="E370" s="5" t="s">
        <v>1816</v>
      </c>
    </row>
    <row r="371" spans="2:6" x14ac:dyDescent="0.25">
      <c r="B371" s="4" t="s">
        <v>1496</v>
      </c>
      <c r="C371" s="4" t="s">
        <v>1917</v>
      </c>
      <c r="D371" s="4" t="s">
        <v>1497</v>
      </c>
      <c r="E371" s="4" t="s">
        <v>1524</v>
      </c>
    </row>
    <row r="372" spans="2:6" x14ac:dyDescent="0.25">
      <c r="B372" s="4" t="s">
        <v>1496</v>
      </c>
      <c r="C372" s="4" t="s">
        <v>1918</v>
      </c>
      <c r="D372" s="4" t="s">
        <v>1499</v>
      </c>
      <c r="E372" s="5" t="s">
        <v>1919</v>
      </c>
    </row>
    <row r="373" spans="2:6" x14ac:dyDescent="0.25">
      <c r="B373" s="4" t="s">
        <v>1496</v>
      </c>
      <c r="C373" s="4" t="s">
        <v>1920</v>
      </c>
      <c r="D373" s="4" t="s">
        <v>1497</v>
      </c>
      <c r="E373" s="4" t="s">
        <v>1524</v>
      </c>
    </row>
    <row r="374" spans="2:6" x14ac:dyDescent="0.25">
      <c r="B374" s="4" t="s">
        <v>1496</v>
      </c>
      <c r="C374" s="4" t="s">
        <v>1921</v>
      </c>
      <c r="D374" s="4" t="s">
        <v>1499</v>
      </c>
      <c r="E374" s="5" t="s">
        <v>1922</v>
      </c>
    </row>
    <row r="375" spans="2:6" x14ac:dyDescent="0.25">
      <c r="B375" s="4" t="s">
        <v>1496</v>
      </c>
      <c r="C375" s="4" t="s">
        <v>1923</v>
      </c>
      <c r="D375" s="4" t="s">
        <v>1497</v>
      </c>
      <c r="E375" s="4" t="s">
        <v>1524</v>
      </c>
    </row>
    <row r="376" spans="2:6" x14ac:dyDescent="0.25">
      <c r="B376" s="4" t="s">
        <v>1496</v>
      </c>
      <c r="C376" s="4" t="s">
        <v>1924</v>
      </c>
      <c r="D376" s="4" t="s">
        <v>1499</v>
      </c>
      <c r="E376" s="5" t="s">
        <v>1612</v>
      </c>
    </row>
    <row r="377" spans="2:6" x14ac:dyDescent="0.25">
      <c r="B377" s="4" t="s">
        <v>1496</v>
      </c>
      <c r="C377" s="4" t="s">
        <v>1925</v>
      </c>
      <c r="D377" s="4" t="s">
        <v>1497</v>
      </c>
      <c r="E377" s="4" t="s">
        <v>1524</v>
      </c>
    </row>
    <row r="378" spans="2:6" x14ac:dyDescent="0.25">
      <c r="B378" s="4" t="s">
        <v>1496</v>
      </c>
      <c r="C378" s="4" t="s">
        <v>1926</v>
      </c>
      <c r="D378" s="4" t="s">
        <v>1499</v>
      </c>
      <c r="E378" s="5" t="s">
        <v>1612</v>
      </c>
    </row>
    <row r="379" spans="2:6" x14ac:dyDescent="0.25">
      <c r="B379" s="4" t="s">
        <v>1496</v>
      </c>
      <c r="C379" s="4" t="s">
        <v>1927</v>
      </c>
      <c r="D379" s="4" t="s">
        <v>1497</v>
      </c>
      <c r="E379" s="4" t="s">
        <v>1524</v>
      </c>
    </row>
    <row r="380" spans="2:6" x14ac:dyDescent="0.25">
      <c r="B380" s="4" t="s">
        <v>1496</v>
      </c>
      <c r="C380" s="4" t="s">
        <v>1928</v>
      </c>
      <c r="D380" s="4" t="s">
        <v>1499</v>
      </c>
      <c r="E380" s="4" t="s">
        <v>1929</v>
      </c>
      <c r="F380" s="4" t="s">
        <v>2041</v>
      </c>
    </row>
    <row r="381" spans="2:6" x14ac:dyDescent="0.25">
      <c r="B381" s="4" t="s">
        <v>1496</v>
      </c>
      <c r="C381" s="4" t="s">
        <v>1930</v>
      </c>
      <c r="D381" s="4" t="s">
        <v>1497</v>
      </c>
      <c r="E381" s="4" t="s">
        <v>1524</v>
      </c>
    </row>
    <row r="382" spans="2:6" x14ac:dyDescent="0.25">
      <c r="B382" s="4" t="s">
        <v>1496</v>
      </c>
      <c r="C382" s="4" t="s">
        <v>1931</v>
      </c>
      <c r="D382" s="4" t="s">
        <v>1497</v>
      </c>
      <c r="E382" s="4" t="s">
        <v>1524</v>
      </c>
    </row>
    <row r="383" spans="2:6" x14ac:dyDescent="0.25">
      <c r="B383" s="4" t="s">
        <v>1496</v>
      </c>
      <c r="C383" s="4" t="s">
        <v>1932</v>
      </c>
      <c r="D383" s="4" t="s">
        <v>1499</v>
      </c>
      <c r="E383" s="5" t="s">
        <v>1830</v>
      </c>
    </row>
    <row r="384" spans="2:6" x14ac:dyDescent="0.25">
      <c r="B384" s="4" t="s">
        <v>1496</v>
      </c>
      <c r="C384" s="4" t="s">
        <v>1933</v>
      </c>
      <c r="D384" s="4" t="s">
        <v>1497</v>
      </c>
      <c r="E384" s="4" t="s">
        <v>1524</v>
      </c>
    </row>
    <row r="385" spans="2:5" x14ac:dyDescent="0.25">
      <c r="B385" s="4" t="s">
        <v>1496</v>
      </c>
      <c r="C385" s="4" t="s">
        <v>1934</v>
      </c>
      <c r="D385" s="4" t="s">
        <v>1499</v>
      </c>
      <c r="E385" s="5" t="s">
        <v>1935</v>
      </c>
    </row>
    <row r="386" spans="2:5" x14ac:dyDescent="0.25">
      <c r="B386" s="4" t="s">
        <v>1496</v>
      </c>
      <c r="C386" s="4" t="s">
        <v>1936</v>
      </c>
      <c r="D386" s="4" t="s">
        <v>1497</v>
      </c>
      <c r="E386" s="4" t="s">
        <v>1524</v>
      </c>
    </row>
    <row r="387" spans="2:5" x14ac:dyDescent="0.25">
      <c r="B387" s="4" t="s">
        <v>1496</v>
      </c>
      <c r="C387" s="4" t="s">
        <v>1937</v>
      </c>
      <c r="D387" s="4" t="s">
        <v>1499</v>
      </c>
      <c r="E387" s="7" t="s">
        <v>1938</v>
      </c>
    </row>
    <row r="388" spans="2:5" x14ac:dyDescent="0.25">
      <c r="B388" s="4" t="s">
        <v>1496</v>
      </c>
      <c r="C388" s="4" t="s">
        <v>1939</v>
      </c>
      <c r="D388" s="4" t="s">
        <v>1497</v>
      </c>
      <c r="E388" s="4" t="s">
        <v>1524</v>
      </c>
    </row>
    <row r="389" spans="2:5" x14ac:dyDescent="0.25">
      <c r="B389" s="4" t="s">
        <v>1496</v>
      </c>
      <c r="C389" s="4" t="s">
        <v>1940</v>
      </c>
      <c r="D389" s="4" t="s">
        <v>1499</v>
      </c>
      <c r="E389" s="5" t="s">
        <v>1919</v>
      </c>
    </row>
    <row r="390" spans="2:5" x14ac:dyDescent="0.25">
      <c r="B390" s="4" t="s">
        <v>1496</v>
      </c>
      <c r="C390" s="4" t="s">
        <v>1941</v>
      </c>
      <c r="D390" s="4" t="s">
        <v>1497</v>
      </c>
      <c r="E390" s="4" t="s">
        <v>1524</v>
      </c>
    </row>
    <row r="391" spans="2:5" x14ac:dyDescent="0.25">
      <c r="B391" s="4" t="s">
        <v>1496</v>
      </c>
      <c r="C391" s="4" t="s">
        <v>1942</v>
      </c>
      <c r="D391" s="4" t="s">
        <v>1499</v>
      </c>
      <c r="E391" s="7" t="s">
        <v>1929</v>
      </c>
    </row>
    <row r="392" spans="2:5" x14ac:dyDescent="0.25">
      <c r="B392" s="4" t="s">
        <v>1496</v>
      </c>
      <c r="C392" s="4" t="s">
        <v>1943</v>
      </c>
      <c r="D392" s="4" t="s">
        <v>1497</v>
      </c>
      <c r="E392" s="4" t="s">
        <v>1524</v>
      </c>
    </row>
    <row r="393" spans="2:5" x14ac:dyDescent="0.25">
      <c r="B393" s="4" t="s">
        <v>1496</v>
      </c>
      <c r="C393" s="4" t="s">
        <v>1944</v>
      </c>
      <c r="D393" s="4" t="s">
        <v>1499</v>
      </c>
      <c r="E393" s="5" t="s">
        <v>1816</v>
      </c>
    </row>
    <row r="394" spans="2:5" x14ac:dyDescent="0.25">
      <c r="B394" s="4" t="s">
        <v>1496</v>
      </c>
      <c r="C394" s="4" t="s">
        <v>1945</v>
      </c>
      <c r="D394" s="4" t="s">
        <v>1497</v>
      </c>
      <c r="E394" s="4" t="s">
        <v>1525</v>
      </c>
    </row>
    <row r="395" spans="2:5" x14ac:dyDescent="0.25">
      <c r="B395" s="4" t="s">
        <v>1496</v>
      </c>
      <c r="C395" s="4" t="s">
        <v>1946</v>
      </c>
      <c r="D395" s="4" t="s">
        <v>1497</v>
      </c>
      <c r="E395" s="4" t="s">
        <v>1525</v>
      </c>
    </row>
    <row r="396" spans="2:5" x14ac:dyDescent="0.25">
      <c r="B396" s="4" t="s">
        <v>1496</v>
      </c>
      <c r="C396" s="4" t="s">
        <v>1947</v>
      </c>
      <c r="D396" s="4" t="s">
        <v>1497</v>
      </c>
      <c r="E396" s="4" t="s">
        <v>1525</v>
      </c>
    </row>
    <row r="397" spans="2:5" x14ac:dyDescent="0.25">
      <c r="B397" s="4" t="s">
        <v>1496</v>
      </c>
      <c r="C397" s="4" t="s">
        <v>1948</v>
      </c>
      <c r="D397" s="4" t="s">
        <v>1497</v>
      </c>
      <c r="E397" s="4" t="s">
        <v>1525</v>
      </c>
    </row>
    <row r="398" spans="2:5" x14ac:dyDescent="0.25">
      <c r="B398" s="4" t="s">
        <v>1496</v>
      </c>
      <c r="C398" s="4" t="s">
        <v>1949</v>
      </c>
      <c r="D398" s="4" t="s">
        <v>1497</v>
      </c>
      <c r="E398" s="4" t="s">
        <v>1525</v>
      </c>
    </row>
    <row r="399" spans="2:5" x14ac:dyDescent="0.25">
      <c r="B399" s="4" t="s">
        <v>1496</v>
      </c>
      <c r="C399" s="4" t="s">
        <v>1950</v>
      </c>
      <c r="D399" s="4" t="s">
        <v>1497</v>
      </c>
      <c r="E399" s="4" t="s">
        <v>1526</v>
      </c>
    </row>
    <row r="400" spans="2:5" x14ac:dyDescent="0.25">
      <c r="B400" s="4" t="s">
        <v>1496</v>
      </c>
      <c r="C400" s="4" t="s">
        <v>1951</v>
      </c>
      <c r="D400" s="4" t="s">
        <v>1499</v>
      </c>
      <c r="E400" s="4" t="s">
        <v>1952</v>
      </c>
    </row>
    <row r="401" spans="2:5" x14ac:dyDescent="0.25">
      <c r="B401" s="4" t="s">
        <v>1496</v>
      </c>
      <c r="C401" s="4" t="s">
        <v>1953</v>
      </c>
      <c r="D401" s="4" t="s">
        <v>1497</v>
      </c>
      <c r="E401" s="4" t="s">
        <v>1526</v>
      </c>
    </row>
    <row r="402" spans="2:5" x14ac:dyDescent="0.25">
      <c r="B402" s="4" t="s">
        <v>1496</v>
      </c>
      <c r="C402" s="4" t="s">
        <v>1954</v>
      </c>
      <c r="D402" s="4" t="s">
        <v>1499</v>
      </c>
      <c r="E402" s="4" t="s">
        <v>1952</v>
      </c>
    </row>
    <row r="403" spans="2:5" x14ac:dyDescent="0.25">
      <c r="B403" s="4" t="s">
        <v>1496</v>
      </c>
      <c r="C403" s="4" t="s">
        <v>1955</v>
      </c>
      <c r="D403" s="4" t="s">
        <v>1497</v>
      </c>
      <c r="E403" s="4" t="s">
        <v>1526</v>
      </c>
    </row>
    <row r="404" spans="2:5" x14ac:dyDescent="0.25">
      <c r="B404" s="4" t="s">
        <v>1496</v>
      </c>
      <c r="C404" s="4" t="s">
        <v>1956</v>
      </c>
      <c r="D404" s="4" t="s">
        <v>1499</v>
      </c>
      <c r="E404" s="4" t="s">
        <v>1952</v>
      </c>
    </row>
    <row r="405" spans="2:5" x14ac:dyDescent="0.25">
      <c r="B405" s="4" t="s">
        <v>1496</v>
      </c>
      <c r="C405" s="4" t="s">
        <v>1957</v>
      </c>
      <c r="D405" s="4" t="s">
        <v>1497</v>
      </c>
      <c r="E405" s="4" t="s">
        <v>1526</v>
      </c>
    </row>
    <row r="406" spans="2:5" x14ac:dyDescent="0.25">
      <c r="B406" s="4" t="s">
        <v>1496</v>
      </c>
      <c r="C406" s="4" t="s">
        <v>1958</v>
      </c>
      <c r="D406" s="4" t="s">
        <v>1499</v>
      </c>
      <c r="E406" s="5" t="s">
        <v>1952</v>
      </c>
    </row>
    <row r="407" spans="2:5" x14ac:dyDescent="0.25">
      <c r="B407" s="4" t="s">
        <v>1496</v>
      </c>
      <c r="C407" s="4" t="s">
        <v>1959</v>
      </c>
      <c r="D407" s="4" t="s">
        <v>1497</v>
      </c>
      <c r="E407" s="4" t="s">
        <v>1526</v>
      </c>
    </row>
    <row r="408" spans="2:5" x14ac:dyDescent="0.25">
      <c r="B408" s="4" t="s">
        <v>1496</v>
      </c>
      <c r="C408" s="4" t="s">
        <v>1960</v>
      </c>
      <c r="D408" s="4" t="s">
        <v>1497</v>
      </c>
      <c r="E408" s="4" t="s">
        <v>1526</v>
      </c>
    </row>
    <row r="409" spans="2:5" x14ac:dyDescent="0.25">
      <c r="B409" s="4" t="s">
        <v>1496</v>
      </c>
      <c r="C409" s="4" t="s">
        <v>1961</v>
      </c>
      <c r="D409" s="4" t="s">
        <v>1497</v>
      </c>
      <c r="E409" s="4" t="s">
        <v>1527</v>
      </c>
    </row>
    <row r="410" spans="2:5" x14ac:dyDescent="0.25">
      <c r="B410" s="4" t="s">
        <v>1496</v>
      </c>
      <c r="C410" s="4" t="s">
        <v>1962</v>
      </c>
      <c r="D410" s="4" t="s">
        <v>1499</v>
      </c>
      <c r="E410" s="5" t="s">
        <v>1952</v>
      </c>
    </row>
    <row r="411" spans="2:5" x14ac:dyDescent="0.25">
      <c r="B411" s="4" t="s">
        <v>1496</v>
      </c>
      <c r="C411" s="4" t="s">
        <v>1963</v>
      </c>
      <c r="D411" s="4" t="s">
        <v>1497</v>
      </c>
      <c r="E411" s="4" t="s">
        <v>1527</v>
      </c>
    </row>
    <row r="412" spans="2:5" x14ac:dyDescent="0.25">
      <c r="B412" s="4" t="s">
        <v>1496</v>
      </c>
      <c r="C412" s="4" t="s">
        <v>1964</v>
      </c>
      <c r="D412" s="4" t="s">
        <v>1499</v>
      </c>
      <c r="E412" s="4" t="s">
        <v>1952</v>
      </c>
    </row>
    <row r="413" spans="2:5" x14ac:dyDescent="0.25">
      <c r="B413" s="4" t="s">
        <v>1496</v>
      </c>
      <c r="C413" s="4" t="s">
        <v>1965</v>
      </c>
      <c r="D413" s="4" t="s">
        <v>1497</v>
      </c>
      <c r="E413" s="4" t="s">
        <v>1527</v>
      </c>
    </row>
    <row r="414" spans="2:5" x14ac:dyDescent="0.25">
      <c r="B414" s="4" t="s">
        <v>1496</v>
      </c>
      <c r="C414" s="4" t="s">
        <v>1966</v>
      </c>
      <c r="D414" s="4" t="s">
        <v>1499</v>
      </c>
      <c r="E414" s="4" t="s">
        <v>1952</v>
      </c>
    </row>
    <row r="415" spans="2:5" x14ac:dyDescent="0.25">
      <c r="B415" s="4" t="s">
        <v>1496</v>
      </c>
      <c r="C415" s="4" t="s">
        <v>1967</v>
      </c>
      <c r="D415" s="4" t="s">
        <v>1497</v>
      </c>
      <c r="E415" s="4" t="s">
        <v>1527</v>
      </c>
    </row>
    <row r="416" spans="2:5" x14ac:dyDescent="0.25">
      <c r="B416" s="4" t="s">
        <v>1496</v>
      </c>
      <c r="C416" s="4" t="s">
        <v>1968</v>
      </c>
      <c r="D416" s="4" t="s">
        <v>1499</v>
      </c>
      <c r="E416" s="4" t="s">
        <v>1952</v>
      </c>
    </row>
    <row r="417" spans="2:5" x14ac:dyDescent="0.25">
      <c r="B417" s="4" t="s">
        <v>1496</v>
      </c>
      <c r="C417" s="4" t="s">
        <v>1969</v>
      </c>
      <c r="D417" s="4" t="s">
        <v>1497</v>
      </c>
      <c r="E417" s="4" t="s">
        <v>1527</v>
      </c>
    </row>
    <row r="418" spans="2:5" x14ac:dyDescent="0.25">
      <c r="B418" s="4" t="s">
        <v>1496</v>
      </c>
      <c r="C418" s="4" t="s">
        <v>1970</v>
      </c>
      <c r="D418" s="4" t="s">
        <v>1499</v>
      </c>
      <c r="E418" s="4" t="s">
        <v>1952</v>
      </c>
    </row>
    <row r="419" spans="2:5" x14ac:dyDescent="0.25">
      <c r="B419" s="4" t="s">
        <v>1496</v>
      </c>
      <c r="C419" s="4" t="s">
        <v>1971</v>
      </c>
      <c r="D419" s="4" t="s">
        <v>1497</v>
      </c>
      <c r="E419" s="4" t="s">
        <v>1527</v>
      </c>
    </row>
    <row r="420" spans="2:5" x14ac:dyDescent="0.25">
      <c r="B420" s="4" t="s">
        <v>1496</v>
      </c>
      <c r="C420" s="4" t="s">
        <v>1972</v>
      </c>
      <c r="D420" s="4" t="s">
        <v>1499</v>
      </c>
      <c r="E420" s="4" t="s">
        <v>1952</v>
      </c>
    </row>
    <row r="421" spans="2:5" x14ac:dyDescent="0.25">
      <c r="B421" s="4" t="s">
        <v>1496</v>
      </c>
      <c r="C421" s="4" t="s">
        <v>1973</v>
      </c>
      <c r="D421" s="4" t="s">
        <v>1497</v>
      </c>
      <c r="E421" s="4" t="s">
        <v>1527</v>
      </c>
    </row>
    <row r="422" spans="2:5" x14ac:dyDescent="0.25">
      <c r="B422" s="4" t="s">
        <v>1496</v>
      </c>
      <c r="C422" s="4" t="s">
        <v>1974</v>
      </c>
      <c r="D422" s="4" t="s">
        <v>1499</v>
      </c>
      <c r="E422" s="4" t="s">
        <v>1952</v>
      </c>
    </row>
    <row r="423" spans="2:5" x14ac:dyDescent="0.25">
      <c r="B423" s="4" t="s">
        <v>1496</v>
      </c>
      <c r="C423" s="4" t="s">
        <v>1975</v>
      </c>
      <c r="D423" s="4" t="s">
        <v>1497</v>
      </c>
      <c r="E423" s="4" t="s">
        <v>1527</v>
      </c>
    </row>
    <row r="424" spans="2:5" x14ac:dyDescent="0.25">
      <c r="B424" s="4" t="s">
        <v>1496</v>
      </c>
      <c r="C424" s="4" t="s">
        <v>1976</v>
      </c>
      <c r="D424" s="4" t="s">
        <v>1499</v>
      </c>
      <c r="E424" s="4" t="s">
        <v>1952</v>
      </c>
    </row>
    <row r="425" spans="2:5" x14ac:dyDescent="0.25">
      <c r="B425" s="4" t="s">
        <v>1496</v>
      </c>
      <c r="C425" s="4" t="s">
        <v>1977</v>
      </c>
      <c r="D425" s="4" t="s">
        <v>1497</v>
      </c>
      <c r="E425" s="4" t="s">
        <v>1528</v>
      </c>
    </row>
    <row r="426" spans="2:5" x14ac:dyDescent="0.25">
      <c r="B426" s="4" t="s">
        <v>1496</v>
      </c>
      <c r="C426" s="4" t="s">
        <v>1978</v>
      </c>
      <c r="D426" s="4" t="s">
        <v>1499</v>
      </c>
      <c r="E426" s="5" t="s">
        <v>1830</v>
      </c>
    </row>
    <row r="427" spans="2:5" x14ac:dyDescent="0.25">
      <c r="B427" s="4" t="s">
        <v>1496</v>
      </c>
      <c r="C427" s="4" t="s">
        <v>1979</v>
      </c>
      <c r="D427" s="4" t="s">
        <v>1497</v>
      </c>
      <c r="E427" s="4" t="s">
        <v>1528</v>
      </c>
    </row>
    <row r="428" spans="2:5" x14ac:dyDescent="0.25">
      <c r="B428" s="4" t="s">
        <v>1496</v>
      </c>
      <c r="C428" s="4" t="s">
        <v>1980</v>
      </c>
      <c r="D428" s="4" t="s">
        <v>1499</v>
      </c>
      <c r="E428" s="5" t="s">
        <v>1578</v>
      </c>
    </row>
    <row r="429" spans="2:5" x14ac:dyDescent="0.25">
      <c r="B429" s="4" t="s">
        <v>1496</v>
      </c>
      <c r="C429" s="4" t="s">
        <v>1981</v>
      </c>
      <c r="D429" s="4" t="s">
        <v>1497</v>
      </c>
      <c r="E429" s="4" t="s">
        <v>1528</v>
      </c>
    </row>
    <row r="430" spans="2:5" x14ac:dyDescent="0.25">
      <c r="B430" s="4" t="s">
        <v>1496</v>
      </c>
      <c r="C430" s="4" t="s">
        <v>1982</v>
      </c>
      <c r="D430" s="4" t="s">
        <v>1499</v>
      </c>
      <c r="E430" s="5" t="s">
        <v>1983</v>
      </c>
    </row>
    <row r="431" spans="2:5" x14ac:dyDescent="0.25">
      <c r="B431" s="4" t="s">
        <v>1496</v>
      </c>
      <c r="C431" s="4" t="s">
        <v>1984</v>
      </c>
      <c r="D431" s="4" t="s">
        <v>1497</v>
      </c>
      <c r="E431" s="4" t="s">
        <v>1528</v>
      </c>
    </row>
    <row r="432" spans="2:5" x14ac:dyDescent="0.25">
      <c r="B432" s="4" t="s">
        <v>1496</v>
      </c>
      <c r="C432" s="4" t="s">
        <v>1985</v>
      </c>
      <c r="D432" s="4" t="s">
        <v>1499</v>
      </c>
      <c r="E432" s="5" t="s">
        <v>1566</v>
      </c>
    </row>
    <row r="433" spans="2:5" x14ac:dyDescent="0.25">
      <c r="B433" s="4" t="s">
        <v>1496</v>
      </c>
      <c r="C433" s="4" t="s">
        <v>1986</v>
      </c>
      <c r="D433" s="4" t="s">
        <v>1497</v>
      </c>
      <c r="E433" s="4" t="s">
        <v>1528</v>
      </c>
    </row>
    <row r="434" spans="2:5" x14ac:dyDescent="0.25">
      <c r="B434" s="4" t="s">
        <v>1496</v>
      </c>
      <c r="C434" s="4" t="s">
        <v>1987</v>
      </c>
      <c r="D434" s="4" t="s">
        <v>1499</v>
      </c>
      <c r="E434" s="5" t="s">
        <v>1566</v>
      </c>
    </row>
    <row r="435" spans="2:5" x14ac:dyDescent="0.25">
      <c r="B435" s="4" t="s">
        <v>1496</v>
      </c>
      <c r="C435" s="4" t="s">
        <v>1988</v>
      </c>
      <c r="D435" s="4" t="s">
        <v>1497</v>
      </c>
      <c r="E435" s="4" t="s">
        <v>1529</v>
      </c>
    </row>
    <row r="436" spans="2:5" x14ac:dyDescent="0.25">
      <c r="B436" s="4" t="s">
        <v>1496</v>
      </c>
      <c r="C436" s="4" t="s">
        <v>1989</v>
      </c>
      <c r="D436" s="4" t="s">
        <v>1499</v>
      </c>
      <c r="E436" s="5" t="s">
        <v>1646</v>
      </c>
    </row>
    <row r="437" spans="2:5" x14ac:dyDescent="0.25">
      <c r="B437" s="4" t="s">
        <v>1496</v>
      </c>
      <c r="C437" s="4" t="s">
        <v>1990</v>
      </c>
      <c r="D437" s="4" t="s">
        <v>1497</v>
      </c>
      <c r="E437" s="4" t="s">
        <v>1529</v>
      </c>
    </row>
    <row r="438" spans="2:5" x14ac:dyDescent="0.25">
      <c r="B438" s="4" t="s">
        <v>1496</v>
      </c>
      <c r="C438" s="4" t="s">
        <v>1991</v>
      </c>
      <c r="D438" s="4" t="s">
        <v>1499</v>
      </c>
      <c r="E438" s="4" t="s">
        <v>1646</v>
      </c>
    </row>
    <row r="439" spans="2:5" x14ac:dyDescent="0.25">
      <c r="B439" s="4" t="s">
        <v>1496</v>
      </c>
      <c r="C439" s="4" t="s">
        <v>1992</v>
      </c>
      <c r="D439" s="4" t="s">
        <v>1497</v>
      </c>
      <c r="E439" s="4" t="s">
        <v>1529</v>
      </c>
    </row>
    <row r="440" spans="2:5" x14ac:dyDescent="0.25">
      <c r="B440" s="4" t="s">
        <v>1496</v>
      </c>
      <c r="C440" s="4" t="s">
        <v>1993</v>
      </c>
      <c r="D440" s="4" t="s">
        <v>1499</v>
      </c>
      <c r="E440" s="4" t="s">
        <v>1646</v>
      </c>
    </row>
    <row r="441" spans="2:5" x14ac:dyDescent="0.25">
      <c r="B441" s="4" t="s">
        <v>1496</v>
      </c>
      <c r="C441" s="4" t="s">
        <v>1994</v>
      </c>
      <c r="D441" s="4" t="s">
        <v>1497</v>
      </c>
      <c r="E441" s="4" t="s">
        <v>1529</v>
      </c>
    </row>
    <row r="442" spans="2:5" x14ac:dyDescent="0.25">
      <c r="B442" s="4" t="s">
        <v>1496</v>
      </c>
      <c r="C442" s="4" t="s">
        <v>1995</v>
      </c>
      <c r="D442" s="4" t="s">
        <v>1499</v>
      </c>
      <c r="E442" s="4" t="s">
        <v>1646</v>
      </c>
    </row>
    <row r="443" spans="2:5" x14ac:dyDescent="0.25">
      <c r="B443" s="4" t="s">
        <v>1496</v>
      </c>
      <c r="C443" s="4" t="s">
        <v>1996</v>
      </c>
      <c r="D443" s="4" t="s">
        <v>1497</v>
      </c>
      <c r="E443" s="4" t="s">
        <v>1529</v>
      </c>
    </row>
    <row r="444" spans="2:5" x14ac:dyDescent="0.25">
      <c r="B444" s="4" t="s">
        <v>1496</v>
      </c>
      <c r="C444" s="4" t="s">
        <v>1997</v>
      </c>
      <c r="D444" s="4" t="s">
        <v>1499</v>
      </c>
      <c r="E444" s="5" t="s">
        <v>1646</v>
      </c>
    </row>
    <row r="445" spans="2:5" x14ac:dyDescent="0.25">
      <c r="B445" s="4" t="s">
        <v>1496</v>
      </c>
      <c r="C445" s="4" t="s">
        <v>1998</v>
      </c>
      <c r="D445" s="4" t="s">
        <v>1497</v>
      </c>
      <c r="E445" s="4" t="s">
        <v>1530</v>
      </c>
    </row>
    <row r="446" spans="2:5" x14ac:dyDescent="0.25">
      <c r="B446" s="4" t="s">
        <v>1496</v>
      </c>
      <c r="C446" s="4" t="s">
        <v>1999</v>
      </c>
      <c r="D446" s="4" t="s">
        <v>1499</v>
      </c>
      <c r="E446" s="5" t="s">
        <v>1552</v>
      </c>
    </row>
    <row r="447" spans="2:5" x14ac:dyDescent="0.25">
      <c r="B447" s="4" t="s">
        <v>1496</v>
      </c>
      <c r="C447" s="4" t="s">
        <v>2000</v>
      </c>
      <c r="D447" s="4" t="s">
        <v>1497</v>
      </c>
      <c r="E447" s="4" t="s">
        <v>1530</v>
      </c>
    </row>
    <row r="448" spans="2:5" x14ac:dyDescent="0.25">
      <c r="B448" s="4" t="s">
        <v>1496</v>
      </c>
      <c r="C448" s="4" t="s">
        <v>2001</v>
      </c>
      <c r="D448" s="4" t="s">
        <v>1497</v>
      </c>
      <c r="E448" s="4" t="s">
        <v>1530</v>
      </c>
    </row>
    <row r="449" spans="2:5" x14ac:dyDescent="0.25">
      <c r="B449" s="4" t="s">
        <v>1496</v>
      </c>
      <c r="C449" s="4" t="s">
        <v>2002</v>
      </c>
      <c r="D449" s="4" t="s">
        <v>1497</v>
      </c>
      <c r="E449" s="4" t="s">
        <v>1530</v>
      </c>
    </row>
    <row r="450" spans="2:5" x14ac:dyDescent="0.25">
      <c r="B450" s="4" t="s">
        <v>1496</v>
      </c>
      <c r="C450" s="4" t="s">
        <v>2003</v>
      </c>
      <c r="D450" s="4" t="s">
        <v>1497</v>
      </c>
      <c r="E450" s="4" t="s">
        <v>1530</v>
      </c>
    </row>
    <row r="451" spans="2:5" x14ac:dyDescent="0.25">
      <c r="B451" s="4" t="s">
        <v>1496</v>
      </c>
      <c r="C451" s="4" t="s">
        <v>2004</v>
      </c>
      <c r="D451" s="4" t="s">
        <v>1499</v>
      </c>
      <c r="E451" s="4" t="s">
        <v>1552</v>
      </c>
    </row>
    <row r="452" spans="2:5" x14ac:dyDescent="0.25">
      <c r="B452" s="4" t="s">
        <v>1496</v>
      </c>
      <c r="C452" s="4" t="s">
        <v>2005</v>
      </c>
      <c r="D452" s="4" t="s">
        <v>1497</v>
      </c>
      <c r="E452" s="4" t="s">
        <v>1530</v>
      </c>
    </row>
    <row r="453" spans="2:5" x14ac:dyDescent="0.25">
      <c r="B453" s="4" t="s">
        <v>1496</v>
      </c>
      <c r="C453" s="4" t="s">
        <v>2006</v>
      </c>
      <c r="D453" s="4" t="s">
        <v>1499</v>
      </c>
      <c r="E453" s="4" t="s">
        <v>1552</v>
      </c>
    </row>
    <row r="454" spans="2:5" x14ac:dyDescent="0.25">
      <c r="B454" s="4" t="s">
        <v>1496</v>
      </c>
      <c r="C454" s="4" t="s">
        <v>2007</v>
      </c>
      <c r="D454" s="4" t="s">
        <v>1497</v>
      </c>
      <c r="E454" s="4" t="s">
        <v>1530</v>
      </c>
    </row>
    <row r="455" spans="2:5" x14ac:dyDescent="0.25">
      <c r="B455" s="4" t="s">
        <v>1496</v>
      </c>
      <c r="C455" s="4" t="s">
        <v>2008</v>
      </c>
      <c r="D455" s="4" t="s">
        <v>1499</v>
      </c>
      <c r="E455" s="4" t="s">
        <v>1552</v>
      </c>
    </row>
    <row r="456" spans="2:5" x14ac:dyDescent="0.25">
      <c r="B456" s="4" t="s">
        <v>1496</v>
      </c>
      <c r="C456" s="4" t="s">
        <v>2009</v>
      </c>
      <c r="D456" s="4" t="s">
        <v>1497</v>
      </c>
      <c r="E456" s="4" t="s">
        <v>1530</v>
      </c>
    </row>
    <row r="457" spans="2:5" x14ac:dyDescent="0.25">
      <c r="B457" s="4" t="s">
        <v>1496</v>
      </c>
      <c r="C457" s="4" t="s">
        <v>2010</v>
      </c>
      <c r="D457" s="4" t="s">
        <v>1499</v>
      </c>
      <c r="E457" s="4" t="s">
        <v>1552</v>
      </c>
    </row>
    <row r="458" spans="2:5" x14ac:dyDescent="0.25">
      <c r="B458" s="4" t="s">
        <v>1496</v>
      </c>
      <c r="C458" s="4" t="s">
        <v>2011</v>
      </c>
      <c r="D458" s="4" t="s">
        <v>1497</v>
      </c>
      <c r="E458" s="4" t="s">
        <v>1530</v>
      </c>
    </row>
    <row r="459" spans="2:5" x14ac:dyDescent="0.25">
      <c r="B459" s="4" t="s">
        <v>1496</v>
      </c>
      <c r="C459" s="4" t="s">
        <v>2012</v>
      </c>
      <c r="D459" s="4" t="s">
        <v>1499</v>
      </c>
      <c r="E459" s="4" t="s">
        <v>1552</v>
      </c>
    </row>
    <row r="460" spans="2:5" x14ac:dyDescent="0.25">
      <c r="B460" s="4" t="s">
        <v>1496</v>
      </c>
      <c r="C460" s="4" t="s">
        <v>2013</v>
      </c>
      <c r="D460" s="4" t="s">
        <v>1497</v>
      </c>
      <c r="E460" s="4" t="s">
        <v>1530</v>
      </c>
    </row>
    <row r="461" spans="2:5" x14ac:dyDescent="0.25">
      <c r="B461" s="4" t="s">
        <v>1496</v>
      </c>
      <c r="C461" s="4" t="s">
        <v>2014</v>
      </c>
      <c r="D461" s="4" t="s">
        <v>1499</v>
      </c>
      <c r="E461" s="4" t="s">
        <v>1552</v>
      </c>
    </row>
    <row r="462" spans="2:5" x14ac:dyDescent="0.25">
      <c r="B462" s="4" t="s">
        <v>1496</v>
      </c>
      <c r="C462" s="4" t="s">
        <v>2015</v>
      </c>
      <c r="D462" s="4" t="s">
        <v>1497</v>
      </c>
      <c r="E462" s="4" t="s">
        <v>1530</v>
      </c>
    </row>
    <row r="463" spans="2:5" x14ac:dyDescent="0.25">
      <c r="B463" s="4" t="s">
        <v>1496</v>
      </c>
      <c r="C463" s="4" t="s">
        <v>2016</v>
      </c>
      <c r="D463" s="4" t="s">
        <v>1497</v>
      </c>
      <c r="E463" s="4" t="s">
        <v>1530</v>
      </c>
    </row>
    <row r="464" spans="2:5" x14ac:dyDescent="0.25">
      <c r="B464" s="4" t="s">
        <v>1496</v>
      </c>
      <c r="C464" s="4" t="s">
        <v>2017</v>
      </c>
      <c r="D464" s="4" t="s">
        <v>1499</v>
      </c>
      <c r="E464" s="5" t="s">
        <v>1552</v>
      </c>
    </row>
    <row r="465" spans="2:5" x14ac:dyDescent="0.25">
      <c r="B465" s="4" t="s">
        <v>1496</v>
      </c>
      <c r="C465" s="4" t="s">
        <v>2018</v>
      </c>
      <c r="D465" s="4" t="s">
        <v>1497</v>
      </c>
      <c r="E465" s="4" t="s">
        <v>1531</v>
      </c>
    </row>
    <row r="466" spans="2:5" x14ac:dyDescent="0.25">
      <c r="B466" s="4" t="s">
        <v>1496</v>
      </c>
      <c r="C466" s="4" t="s">
        <v>2019</v>
      </c>
      <c r="D466" s="4" t="s">
        <v>1497</v>
      </c>
      <c r="E466" s="4" t="s">
        <v>1531</v>
      </c>
    </row>
    <row r="467" spans="2:5" x14ac:dyDescent="0.25">
      <c r="B467" s="4" t="s">
        <v>1496</v>
      </c>
      <c r="C467" s="4" t="s">
        <v>2020</v>
      </c>
      <c r="D467" s="4" t="s">
        <v>1497</v>
      </c>
      <c r="E467" s="4" t="s">
        <v>1531</v>
      </c>
    </row>
    <row r="468" spans="2:5" x14ac:dyDescent="0.25">
      <c r="B468" s="4" t="s">
        <v>1496</v>
      </c>
      <c r="C468" s="4" t="s">
        <v>2021</v>
      </c>
      <c r="D468" s="4" t="s">
        <v>1497</v>
      </c>
      <c r="E468" s="4" t="s">
        <v>1531</v>
      </c>
    </row>
    <row r="469" spans="2:5" x14ac:dyDescent="0.25">
      <c r="B469" s="4" t="s">
        <v>1496</v>
      </c>
      <c r="C469" s="4" t="s">
        <v>2022</v>
      </c>
      <c r="D469" s="4" t="s">
        <v>1497</v>
      </c>
      <c r="E469" s="4" t="s">
        <v>1531</v>
      </c>
    </row>
    <row r="470" spans="2:5" x14ac:dyDescent="0.25">
      <c r="B470" s="4" t="s">
        <v>1496</v>
      </c>
      <c r="C470" s="4" t="s">
        <v>2023</v>
      </c>
      <c r="D470" s="4" t="s">
        <v>1497</v>
      </c>
      <c r="E470" s="4" t="s">
        <v>1531</v>
      </c>
    </row>
    <row r="471" spans="2:5" x14ac:dyDescent="0.25">
      <c r="B471" s="4" t="s">
        <v>1496</v>
      </c>
      <c r="C471" s="4" t="s">
        <v>2024</v>
      </c>
      <c r="D471" s="4" t="s">
        <v>1497</v>
      </c>
      <c r="E471" s="4" t="s">
        <v>1531</v>
      </c>
    </row>
    <row r="472" spans="2:5" x14ac:dyDescent="0.25">
      <c r="B472" s="4" t="s">
        <v>1496</v>
      </c>
      <c r="C472" s="4" t="s">
        <v>2025</v>
      </c>
      <c r="D472" s="4" t="s">
        <v>1497</v>
      </c>
      <c r="E472" s="4" t="s">
        <v>1531</v>
      </c>
    </row>
    <row r="473" spans="2:5" x14ac:dyDescent="0.25">
      <c r="B473" s="4" t="s">
        <v>1496</v>
      </c>
      <c r="C473" s="4" t="s">
        <v>2026</v>
      </c>
      <c r="D473" s="4" t="s">
        <v>1497</v>
      </c>
      <c r="E473" s="4" t="s">
        <v>1531</v>
      </c>
    </row>
    <row r="474" spans="2:5" x14ac:dyDescent="0.25">
      <c r="B474" s="4" t="s">
        <v>1496</v>
      </c>
      <c r="C474" s="4" t="s">
        <v>2027</v>
      </c>
      <c r="D474" s="4" t="s">
        <v>1497</v>
      </c>
      <c r="E474" s="4" t="s">
        <v>1531</v>
      </c>
    </row>
    <row r="475" spans="2:5" x14ac:dyDescent="0.25">
      <c r="B475" s="4" t="s">
        <v>1496</v>
      </c>
      <c r="C475" s="4" t="s">
        <v>2028</v>
      </c>
      <c r="D475" s="4" t="s">
        <v>1497</v>
      </c>
      <c r="E475" s="4" t="s">
        <v>1531</v>
      </c>
    </row>
    <row r="476" spans="2:5" x14ac:dyDescent="0.25">
      <c r="B476" s="4" t="s">
        <v>1496</v>
      </c>
      <c r="C476" s="4" t="s">
        <v>2029</v>
      </c>
      <c r="D476" s="4" t="s">
        <v>1497</v>
      </c>
      <c r="E476" s="4" t="s">
        <v>1531</v>
      </c>
    </row>
    <row r="477" spans="2:5" x14ac:dyDescent="0.25">
      <c r="B477" s="4" t="s">
        <v>1496</v>
      </c>
      <c r="C477" s="4" t="s">
        <v>2030</v>
      </c>
      <c r="D477" s="4" t="s">
        <v>1497</v>
      </c>
      <c r="E477" s="4" t="s">
        <v>1531</v>
      </c>
    </row>
    <row r="478" spans="2:5" x14ac:dyDescent="0.25">
      <c r="B478" s="4" t="s">
        <v>1496</v>
      </c>
      <c r="C478" s="4" t="s">
        <v>2031</v>
      </c>
      <c r="D478" s="4" t="s">
        <v>1497</v>
      </c>
      <c r="E478" s="4" t="s">
        <v>1531</v>
      </c>
    </row>
    <row r="479" spans="2:5" x14ac:dyDescent="0.25">
      <c r="B479" s="4" t="s">
        <v>1496</v>
      </c>
      <c r="C479" s="4" t="s">
        <v>2032</v>
      </c>
      <c r="D479" s="4" t="s">
        <v>1497</v>
      </c>
      <c r="E479" s="4" t="s">
        <v>1531</v>
      </c>
    </row>
  </sheetData>
  <autoFilter ref="B1:G479" xr:uid="{AC93988D-ED40-4B48-A723-8347E5B24560}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5FA08-491B-4291-BD45-BBB82C3CABDD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Device</vt:lpstr>
      <vt:lpstr>Command_Def</vt:lpstr>
      <vt:lpstr>Feuil1</vt:lpstr>
      <vt:lpstr>Command_Counter 3000</vt:lpstr>
      <vt:lpstr> NEW COMMAND 3000</vt:lpstr>
      <vt:lpstr>Device.h</vt:lpstr>
      <vt:lpstr>cez</vt:lpstr>
      <vt:lpstr>Feuil4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2022-01-30T20:12:59Z</dcterms:created>
  <dcterms:modified xsi:type="dcterms:W3CDTF">2023-01-08T00:19:12Z</dcterms:modified>
</cp:coreProperties>
</file>